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L30" i="1" s="1"/>
  <c r="I23" i="1"/>
  <c r="I16" i="1"/>
  <c r="I6" i="1" l="1"/>
  <c r="I7" i="1" l="1"/>
  <c r="L7" i="1" s="1"/>
  <c r="I33" i="1"/>
  <c r="L33" i="1" s="1"/>
  <c r="I26" i="1"/>
  <c r="L26" i="1" s="1"/>
  <c r="L23" i="1"/>
  <c r="I19" i="1"/>
  <c r="L19" i="1" s="1"/>
  <c r="I11" i="1"/>
  <c r="L11" i="1" s="1"/>
  <c r="I10" i="1"/>
  <c r="L10" i="1" s="1"/>
  <c r="I9" i="1"/>
  <c r="L9" i="1" s="1"/>
  <c r="I8" i="1"/>
  <c r="L8" i="1" s="1"/>
  <c r="L16" i="1"/>
  <c r="L6" i="1"/>
</calcChain>
</file>

<file path=xl/sharedStrings.xml><?xml version="1.0" encoding="utf-8"?>
<sst xmlns="http://schemas.openxmlformats.org/spreadsheetml/2006/main" count="74" uniqueCount="31">
  <si>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</si>
  <si>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２０１９年・２０２０年の売上高情報</t>
    <rPh sb="4" eb="5">
      <t>ネン</t>
    </rPh>
    <rPh sb="10" eb="11">
      <t>ネン</t>
    </rPh>
    <rPh sb="12" eb="14">
      <t>ウリアゲ</t>
    </rPh>
    <rPh sb="14" eb="15">
      <t>タカ</t>
    </rPh>
    <rPh sb="15" eb="17">
      <t>ジョウホウ</t>
    </rPh>
    <phoneticPr fontId="2"/>
  </si>
  <si>
    <t>店舗ごとの協力金単価【売上高方式】</t>
    <rPh sb="0" eb="2">
      <t>テンポ</t>
    </rPh>
    <rPh sb="5" eb="7">
      <t>キョウリョク</t>
    </rPh>
    <rPh sb="7" eb="8">
      <t>キン</t>
    </rPh>
    <rPh sb="8" eb="10">
      <t>タンカ</t>
    </rPh>
    <rPh sb="11" eb="16">
      <t>ウリアゲタカホウシキ</t>
    </rPh>
    <phoneticPr fontId="2"/>
  </si>
  <si>
    <t>店舗ごとの支給額</t>
    <rPh sb="0" eb="2">
      <t>テンポ</t>
    </rPh>
    <rPh sb="5" eb="7">
      <t>シキュウ</t>
    </rPh>
    <rPh sb="7" eb="8">
      <t>ガク</t>
    </rPh>
    <phoneticPr fontId="2"/>
  </si>
  <si>
    <t>↓黄色のセルを入力してください。</t>
    <rPh sb="1" eb="3">
      <t>キイロ</t>
    </rPh>
    <rPh sb="7" eb="9">
      <t>ニュウリョク</t>
    </rPh>
    <phoneticPr fontId="2"/>
  </si>
  <si>
    <t>円</t>
    <rPh sb="0" eb="1">
      <t>エン</t>
    </rPh>
    <phoneticPr fontId="2"/>
  </si>
  <si>
    <t>B</t>
    <phoneticPr fontId="2"/>
  </si>
  <si>
    <t>期間合計方式</t>
    <rPh sb="0" eb="6">
      <t>キカンゴウケイホウシキ</t>
    </rPh>
    <phoneticPr fontId="2"/>
  </si>
  <si>
    <t>D</t>
    <phoneticPr fontId="2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</si>
  <si>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2"/>
  </si>
  <si>
    <t>E</t>
    <phoneticPr fontId="2"/>
  </si>
  <si>
    <t>F</t>
    <phoneticPr fontId="2"/>
  </si>
  <si>
    <t>２０２１年の売上高情報</t>
    <rPh sb="4" eb="5">
      <t>ネン</t>
    </rPh>
    <rPh sb="6" eb="8">
      <t>ウリアゲ</t>
    </rPh>
    <rPh sb="8" eb="9">
      <t>タカ</t>
    </rPh>
    <rPh sb="9" eb="11">
      <t>ジョウホウ</t>
    </rPh>
    <phoneticPr fontId="2"/>
  </si>
  <si>
    <t>店舗ごとの協力金単価【売上高減少額方式】</t>
    <rPh sb="0" eb="2">
      <t>テンポ</t>
    </rPh>
    <rPh sb="5" eb="10">
      <t>キョウリョクキンタンカ</t>
    </rPh>
    <rPh sb="11" eb="13">
      <t>ウリアゲ</t>
    </rPh>
    <rPh sb="13" eb="14">
      <t>ダカ</t>
    </rPh>
    <rPh sb="14" eb="16">
      <t>ゲンショウ</t>
    </rPh>
    <rPh sb="16" eb="17">
      <t>ガク</t>
    </rPh>
    <rPh sb="17" eb="19">
      <t>ホウシキ</t>
    </rPh>
    <phoneticPr fontId="2"/>
  </si>
  <si>
    <t>G</t>
    <phoneticPr fontId="2"/>
  </si>
  <si>
    <t>２０１９年と
２０２１年の比較</t>
    <rPh sb="4" eb="5">
      <t>ネン</t>
    </rPh>
    <rPh sb="11" eb="12">
      <t>ネン</t>
    </rPh>
    <rPh sb="13" eb="15">
      <t>ヒカク</t>
    </rPh>
    <phoneticPr fontId="2"/>
  </si>
  <si>
    <t>２０２０年と
２０２１年の比較</t>
    <rPh sb="4" eb="5">
      <t>ネン</t>
    </rPh>
    <rPh sb="11" eb="12">
      <t>ネン</t>
    </rPh>
    <rPh sb="13" eb="15">
      <t>ヒカク</t>
    </rPh>
    <phoneticPr fontId="2"/>
  </si>
  <si>
    <t>H</t>
    <phoneticPr fontId="2"/>
  </si>
  <si>
    <t>A</t>
    <phoneticPr fontId="2"/>
  </si>
  <si>
    <t>C</t>
    <phoneticPr fontId="2"/>
  </si>
  <si>
    <t>９月方式</t>
    <rPh sb="1" eb="2">
      <t>ガツ</t>
    </rPh>
    <rPh sb="2" eb="4">
      <t>ホウシキ</t>
    </rPh>
    <phoneticPr fontId="2"/>
  </si>
  <si>
    <t>２０１９年９月の売上高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</si>
  <si>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２０２０年９月の売上高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</si>
  <si>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２０１９年８月と９月の売上高の合計</t>
    <rPh sb="4" eb="5">
      <t>ネン</t>
    </rPh>
    <rPh sb="6" eb="7">
      <t>ガツ</t>
    </rPh>
    <rPh sb="9" eb="10">
      <t>ガツ</t>
    </rPh>
    <rPh sb="11" eb="13">
      <t>ウリアゲ</t>
    </rPh>
    <rPh sb="13" eb="14">
      <t>タカ</t>
    </rPh>
    <rPh sb="15" eb="17">
      <t>ゴウケイ</t>
    </rPh>
    <phoneticPr fontId="2"/>
  </si>
  <si>
    <t>２０２０年８月と９月の売上高の合計</t>
    <rPh sb="4" eb="5">
      <t>ネン</t>
    </rPh>
    <rPh sb="6" eb="7">
      <t>ガツ</t>
    </rPh>
    <rPh sb="9" eb="10">
      <t>ガツ</t>
    </rPh>
    <rPh sb="11" eb="13">
      <t>ウリアゲ</t>
    </rPh>
    <rPh sb="13" eb="14">
      <t>_x0000__x0004_</t>
    </rPh>
    <rPh sb="15" eb="17">
      <t>_x0001__x0002__x0006__x0001_</t>
    </rPh>
    <phoneticPr fontId="2"/>
  </si>
  <si>
    <t>２０１９年８月２７日から２０１９年９月１２日までの売上高の合計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タカ</t>
    </rPh>
    <rPh sb="29" eb="31">
      <t>ゴウケイ</t>
    </rPh>
    <phoneticPr fontId="2"/>
  </si>
  <si>
    <t>２０２０年８月２７日から２０２０年９月１２日までの売上高の合計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_x0000__x0004_</t>
    </rPh>
    <rPh sb="29" eb="31">
      <t>_x0001__x0002__x0006__x0001_</t>
    </rPh>
    <phoneticPr fontId="2"/>
  </si>
  <si>
    <t>２０２１年９月の売上高</t>
    <phoneticPr fontId="2"/>
  </si>
  <si>
    <t>２０２１年８月と９月の売上高の合計</t>
    <rPh sb="4" eb="5">
      <t>ネン</t>
    </rPh>
    <rPh sb="6" eb="7">
      <t>ガツ</t>
    </rPh>
    <rPh sb="9" eb="10">
      <t>ガツ</t>
    </rPh>
    <rPh sb="11" eb="13">
      <t>ウリアゲ</t>
    </rPh>
    <rPh sb="13" eb="14">
      <t>_x0000__x0004_</t>
    </rPh>
    <rPh sb="15" eb="17">
      <t>_x0001__x0002__x0006__x0001_</t>
    </rPh>
    <phoneticPr fontId="2"/>
  </si>
  <si>
    <t>２０２１年８月２７日から２０２１年９月１２日までの売上高の合計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タカ</t>
    </rPh>
    <rPh sb="29" eb="31">
      <t>ゴウケイ</t>
    </rPh>
    <phoneticPr fontId="2"/>
  </si>
  <si>
    <t>蔵王町新型コロナウイルス感染拡大防止協力金(第４期)　店舗ごとの支給額計算補助シート（通常店舗用）</t>
    <rPh sb="0" eb="3">
      <t>ザオウマチ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3">
      <t>ダイ</t>
    </rPh>
    <rPh sb="24" eb="25">
      <t>キ</t>
    </rPh>
    <rPh sb="27" eb="29">
      <t>テンポ</t>
    </rPh>
    <rPh sb="32" eb="34">
      <t>シキュウ</t>
    </rPh>
    <rPh sb="34" eb="35">
      <t>ガク</t>
    </rPh>
    <rPh sb="35" eb="37">
      <t>ケイサン</t>
    </rPh>
    <rPh sb="37" eb="39">
      <t>ホジョ</t>
    </rPh>
    <rPh sb="43" eb="45">
      <t>ツウジョウ</t>
    </rPh>
    <rPh sb="45" eb="47">
      <t>テンポ</t>
    </rPh>
    <rPh sb="47" eb="4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</si>
</sst>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9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38" fontId="12" fillId="3" borderId="4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/>
    <xf numFmtId="0" fontId="6" fillId="0" borderId="0" xfId="0" applyFont="1" applyAlignment="1" applyProtection="1"/>
    <xf numFmtId="38" fontId="12" fillId="4" borderId="5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/>
    <xf numFmtId="38" fontId="12" fillId="4" borderId="6" xfId="0" applyNumberFormat="1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Fill="1" applyAlignment="1" applyProtection="1"/>
    <xf numFmtId="38" fontId="12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0" fontId="6" fillId="0" borderId="0" xfId="0" applyFont="1" applyFill="1" applyAlignment="1" applyProtection="1">
      <alignment vertical="top"/>
    </xf>
    <xf numFmtId="38" fontId="8" fillId="0" borderId="0" xfId="0" applyNumberFormat="1" applyFont="1" applyFill="1" applyBorder="1" applyAlignment="1" applyProtection="1">
      <alignment horizontal="right" shrinkToFit="1"/>
    </xf>
    <xf numFmtId="0" fontId="6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38" fontId="12" fillId="4" borderId="6" xfId="0" applyNumberFormat="1" applyFont="1" applyFill="1" applyBorder="1" applyAlignment="1" applyProtection="1">
      <alignment horizontal="right" wrapText="1"/>
    </xf>
    <xf numFmtId="38" fontId="12" fillId="4" borderId="6" xfId="0" applyNumberFormat="1" applyFont="1" applyFill="1" applyBorder="1" applyAlignment="1" applyProtection="1">
      <alignment horizontal="right" shrinkToFit="1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wrapText="1"/>
    </xf>
    <xf numFmtId="38" fontId="12" fillId="0" borderId="0" xfId="0" applyNumberFormat="1" applyFont="1" applyFill="1" applyBorder="1" applyAlignment="1" applyProtection="1">
      <alignment horizontal="right" wrapText="1"/>
    </xf>
    <xf numFmtId="38" fontId="12" fillId="0" borderId="0" xfId="0" applyNumberFormat="1" applyFont="1" applyFill="1" applyBorder="1" applyAlignment="1" applyProtection="1">
      <alignment horizontal="right" shrinkToFit="1"/>
    </xf>
    <xf numFmtId="0" fontId="6" fillId="0" borderId="0" xfId="0" applyFont="1" applyAlignment="1" applyProtection="1">
      <alignment horizontal="center" vertical="top"/>
    </xf>
    <xf numFmtId="176" fontId="8" fillId="0" borderId="0" xfId="0" applyNumberFormat="1" applyFont="1" applyAlignment="1" applyProtection="1">
      <alignment horizontal="right"/>
    </xf>
    <xf numFmtId="0" fontId="11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9" fillId="0" borderId="2" xfId="0" applyFont="1" applyBorder="1" applyAlignment="1" applyProtection="1">
      <alignment vertical="center" wrapText="1"/>
    </xf>
    <xf numFmtId="38" fontId="12" fillId="4" borderId="5" xfId="0" applyNumberFormat="1" applyFont="1" applyFill="1" applyBorder="1" applyAlignment="1" applyProtection="1">
      <alignment horizontal="right" shrinkToFit="1"/>
    </xf>
    <xf numFmtId="38" fontId="12" fillId="4" borderId="8" xfId="0" applyNumberFormat="1" applyFont="1" applyFill="1" applyBorder="1" applyAlignment="1" applyProtection="1">
      <alignment horizontal="right" shrinkToFit="1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20071</xdr:colOff>
      <xdr:row>5</xdr:row>
      <xdr:rowOff>171856</xdr:rowOff>
    </xdr:from>
    <xdr:to>
      <xdr:col>7</xdr:col>
      <xdr:colOff>1708071</xdr:colOff>
      <xdr:row>5</xdr:row>
      <xdr:rowOff>346481</xdr:rowOff>
    </xdr:to>
    <xdr:sp macro="" textlink="">
      <xdr:nvSpPr>
        <xdr:cNvPr id="46" name="右矢印 45"/>
        <xdr:cNvSpPr/>
      </xdr:nvSpPr>
      <xdr:spPr>
        <a:xfrm>
          <a:off x="7030471" y="1657756"/>
          <a:ext cx="2059475" cy="10795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6</xdr:row>
      <xdr:rowOff>197472</xdr:rowOff>
    </xdr:from>
    <xdr:to>
      <xdr:col>7</xdr:col>
      <xdr:colOff>1708071</xdr:colOff>
      <xdr:row>6</xdr:row>
      <xdr:rowOff>372097</xdr:rowOff>
    </xdr:to>
    <xdr:sp macro="" textlink="">
      <xdr:nvSpPr>
        <xdr:cNvPr id="47" name="右矢印 46"/>
        <xdr:cNvSpPr/>
      </xdr:nvSpPr>
      <xdr:spPr>
        <a:xfrm>
          <a:off x="7030471" y="1959597"/>
          <a:ext cx="2059475" cy="7937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10</xdr:row>
      <xdr:rowOff>164272</xdr:rowOff>
    </xdr:from>
    <xdr:to>
      <xdr:col>7</xdr:col>
      <xdr:colOff>1708071</xdr:colOff>
      <xdr:row>10</xdr:row>
      <xdr:rowOff>338897</xdr:rowOff>
    </xdr:to>
    <xdr:sp macro="" textlink="">
      <xdr:nvSpPr>
        <xdr:cNvPr id="48" name="右矢印 47"/>
        <xdr:cNvSpPr/>
      </xdr:nvSpPr>
      <xdr:spPr>
        <a:xfrm>
          <a:off x="7030471" y="4002847"/>
          <a:ext cx="205947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7427</xdr:colOff>
      <xdr:row>15</xdr:row>
      <xdr:rowOff>118711</xdr:rowOff>
    </xdr:from>
    <xdr:to>
      <xdr:col>7</xdr:col>
      <xdr:colOff>27991</xdr:colOff>
      <xdr:row>15</xdr:row>
      <xdr:rowOff>328733</xdr:rowOff>
    </xdr:to>
    <xdr:sp macro="" textlink="">
      <xdr:nvSpPr>
        <xdr:cNvPr id="49" name="右矢印 48"/>
        <xdr:cNvSpPr/>
      </xdr:nvSpPr>
      <xdr:spPr>
        <a:xfrm>
          <a:off x="7017827" y="5547961"/>
          <a:ext cx="1058789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118910</xdr:colOff>
      <xdr:row>15</xdr:row>
      <xdr:rowOff>262758</xdr:rowOff>
    </xdr:from>
    <xdr:to>
      <xdr:col>7</xdr:col>
      <xdr:colOff>1140</xdr:colOff>
      <xdr:row>18</xdr:row>
      <xdr:rowOff>600075</xdr:rowOff>
    </xdr:to>
    <xdr:sp macro="" textlink="">
      <xdr:nvSpPr>
        <xdr:cNvPr id="50" name="屈折矢印 49"/>
        <xdr:cNvSpPr/>
      </xdr:nvSpPr>
      <xdr:spPr>
        <a:xfrm rot="5400000">
          <a:off x="6716029" y="6067189"/>
          <a:ext cx="1747017" cy="920455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176892</xdr:colOff>
      <xdr:row>4</xdr:row>
      <xdr:rowOff>300176</xdr:rowOff>
    </xdr:from>
    <xdr:to>
      <xdr:col>13</xdr:col>
      <xdr:colOff>136071</xdr:colOff>
      <xdr:row>34</xdr:row>
      <xdr:rowOff>163285</xdr:rowOff>
    </xdr:to>
    <xdr:sp macro="" textlink="">
      <xdr:nvSpPr>
        <xdr:cNvPr id="51" name="左中かっこ 50"/>
        <xdr:cNvSpPr/>
      </xdr:nvSpPr>
      <xdr:spPr>
        <a:xfrm rot="10800000">
          <a:off x="13416642" y="1481276"/>
          <a:ext cx="997404" cy="17903459"/>
        </a:xfrm>
        <a:prstGeom prst="leftBrace">
          <a:avLst>
            <a:gd name="adj1" fmla="val 8333"/>
            <a:gd name="adj2" fmla="val 8775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61907</xdr:colOff>
      <xdr:row>35</xdr:row>
      <xdr:rowOff>13831</xdr:rowOff>
    </xdr:from>
    <xdr:to>
      <xdr:col>13</xdr:col>
      <xdr:colOff>285750</xdr:colOff>
      <xdr:row>45</xdr:row>
      <xdr:rowOff>95250</xdr:rowOff>
    </xdr:to>
    <xdr:sp macro="" textlink="">
      <xdr:nvSpPr>
        <xdr:cNvPr id="52" name="テキスト ボックス 51"/>
        <xdr:cNvSpPr txBox="1"/>
      </xdr:nvSpPr>
      <xdr:spPr>
        <a:xfrm>
          <a:off x="957257" y="14463256"/>
          <a:ext cx="14339893" cy="25198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支給額の算出方法の解説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（通常の店舗）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店舗ごとの支給額は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店舗ごとの協力金単価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１７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で算出します。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協力金単価は店舗ごとの１日当たりの売上高をもとに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のいずれかにより算出します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（ア）９月方式：８月の売上高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３０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（イ）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期間合計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８月と９月の売上高の合計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６１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ウ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時短要請日方式：８月２７日から９月１２日までの売上高の合計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１７</a:t>
          </a:r>
        </a:p>
      </xdr:txBody>
    </xdr:sp>
    <xdr:clientData/>
  </xdr:twoCellAnchor>
  <xdr:twoCellAnchor>
    <xdr:from>
      <xdr:col>4</xdr:col>
      <xdr:colOff>1592684</xdr:colOff>
      <xdr:row>39</xdr:row>
      <xdr:rowOff>231386</xdr:rowOff>
    </xdr:from>
    <xdr:to>
      <xdr:col>5</xdr:col>
      <xdr:colOff>212980</xdr:colOff>
      <xdr:row>39</xdr:row>
      <xdr:rowOff>457283</xdr:rowOff>
    </xdr:to>
    <xdr:sp macro="" textlink="">
      <xdr:nvSpPr>
        <xdr:cNvPr id="53" name="右矢印 52"/>
        <xdr:cNvSpPr/>
      </xdr:nvSpPr>
      <xdr:spPr>
        <a:xfrm>
          <a:off x="5974184" y="20729186"/>
          <a:ext cx="210971" cy="68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15</xdr:row>
      <xdr:rowOff>176891</xdr:rowOff>
    </xdr:from>
    <xdr:to>
      <xdr:col>10</xdr:col>
      <xdr:colOff>282436</xdr:colOff>
      <xdr:row>15</xdr:row>
      <xdr:rowOff>329710</xdr:rowOff>
    </xdr:to>
    <xdr:sp macro="" textlink="">
      <xdr:nvSpPr>
        <xdr:cNvPr id="55" name="右矢印 54"/>
        <xdr:cNvSpPr/>
      </xdr:nvSpPr>
      <xdr:spPr>
        <a:xfrm>
          <a:off x="11163300" y="560614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261215</xdr:colOff>
      <xdr:row>4</xdr:row>
      <xdr:rowOff>303502</xdr:rowOff>
    </xdr:from>
    <xdr:to>
      <xdr:col>13</xdr:col>
      <xdr:colOff>739629</xdr:colOff>
      <xdr:row>20</xdr:row>
      <xdr:rowOff>0</xdr:rowOff>
    </xdr:to>
    <xdr:sp macro="" textlink="">
      <xdr:nvSpPr>
        <xdr:cNvPr id="57" name="テキスト ボックス 56"/>
        <xdr:cNvSpPr txBox="1"/>
      </xdr:nvSpPr>
      <xdr:spPr>
        <a:xfrm>
          <a:off x="14539190" y="1484602"/>
          <a:ext cx="478414" cy="7520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</a:t>
          </a: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組み合わせが推奨です。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5</xdr:row>
      <xdr:rowOff>171856</xdr:rowOff>
    </xdr:from>
    <xdr:to>
      <xdr:col>10</xdr:col>
      <xdr:colOff>282436</xdr:colOff>
      <xdr:row>5</xdr:row>
      <xdr:rowOff>324675</xdr:rowOff>
    </xdr:to>
    <xdr:sp macro="" textlink="">
      <xdr:nvSpPr>
        <xdr:cNvPr id="58" name="右矢印 57"/>
        <xdr:cNvSpPr/>
      </xdr:nvSpPr>
      <xdr:spPr>
        <a:xfrm>
          <a:off x="11163300" y="1657756"/>
          <a:ext cx="282436" cy="105194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199895</xdr:rowOff>
    </xdr:from>
    <xdr:to>
      <xdr:col>10</xdr:col>
      <xdr:colOff>282436</xdr:colOff>
      <xdr:row>6</xdr:row>
      <xdr:rowOff>352714</xdr:rowOff>
    </xdr:to>
    <xdr:sp macro="" textlink="">
      <xdr:nvSpPr>
        <xdr:cNvPr id="59" name="右矢印 58"/>
        <xdr:cNvSpPr/>
      </xdr:nvSpPr>
      <xdr:spPr>
        <a:xfrm>
          <a:off x="11163300" y="1962020"/>
          <a:ext cx="282436" cy="766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10</xdr:row>
      <xdr:rowOff>186078</xdr:rowOff>
    </xdr:from>
    <xdr:to>
      <xdr:col>10</xdr:col>
      <xdr:colOff>282436</xdr:colOff>
      <xdr:row>10</xdr:row>
      <xdr:rowOff>338897</xdr:rowOff>
    </xdr:to>
    <xdr:sp macro="" textlink="">
      <xdr:nvSpPr>
        <xdr:cNvPr id="60" name="右矢印 59"/>
        <xdr:cNvSpPr/>
      </xdr:nvSpPr>
      <xdr:spPr>
        <a:xfrm>
          <a:off x="11163300" y="4024653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9</xdr:row>
      <xdr:rowOff>230302</xdr:rowOff>
    </xdr:from>
    <xdr:to>
      <xdr:col>7</xdr:col>
      <xdr:colOff>1708071</xdr:colOff>
      <xdr:row>9</xdr:row>
      <xdr:rowOff>404927</xdr:rowOff>
    </xdr:to>
    <xdr:sp macro="" textlink="">
      <xdr:nvSpPr>
        <xdr:cNvPr id="61" name="右矢印 60"/>
        <xdr:cNvSpPr/>
      </xdr:nvSpPr>
      <xdr:spPr>
        <a:xfrm>
          <a:off x="7030471" y="3468802"/>
          <a:ext cx="205947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9</xdr:row>
      <xdr:rowOff>205668</xdr:rowOff>
    </xdr:from>
    <xdr:to>
      <xdr:col>10</xdr:col>
      <xdr:colOff>282436</xdr:colOff>
      <xdr:row>9</xdr:row>
      <xdr:rowOff>358487</xdr:rowOff>
    </xdr:to>
    <xdr:sp macro="" textlink="">
      <xdr:nvSpPr>
        <xdr:cNvPr id="62" name="右矢印 61"/>
        <xdr:cNvSpPr/>
      </xdr:nvSpPr>
      <xdr:spPr>
        <a:xfrm>
          <a:off x="11163300" y="3444168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8</xdr:row>
      <xdr:rowOff>164272</xdr:rowOff>
    </xdr:from>
    <xdr:to>
      <xdr:col>7</xdr:col>
      <xdr:colOff>1708071</xdr:colOff>
      <xdr:row>8</xdr:row>
      <xdr:rowOff>338897</xdr:rowOff>
    </xdr:to>
    <xdr:sp macro="" textlink="">
      <xdr:nvSpPr>
        <xdr:cNvPr id="63" name="右矢印 62"/>
        <xdr:cNvSpPr/>
      </xdr:nvSpPr>
      <xdr:spPr>
        <a:xfrm>
          <a:off x="7030471" y="2802697"/>
          <a:ext cx="205947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8</xdr:row>
      <xdr:rowOff>186078</xdr:rowOff>
    </xdr:from>
    <xdr:to>
      <xdr:col>10</xdr:col>
      <xdr:colOff>282436</xdr:colOff>
      <xdr:row>8</xdr:row>
      <xdr:rowOff>338897</xdr:rowOff>
    </xdr:to>
    <xdr:sp macro="" textlink="">
      <xdr:nvSpPr>
        <xdr:cNvPr id="64" name="右矢印 63"/>
        <xdr:cNvSpPr/>
      </xdr:nvSpPr>
      <xdr:spPr>
        <a:xfrm>
          <a:off x="11163300" y="2824503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7</xdr:row>
      <xdr:rowOff>230302</xdr:rowOff>
    </xdr:from>
    <xdr:to>
      <xdr:col>7</xdr:col>
      <xdr:colOff>1708071</xdr:colOff>
      <xdr:row>7</xdr:row>
      <xdr:rowOff>404927</xdr:rowOff>
    </xdr:to>
    <xdr:sp macro="" textlink="">
      <xdr:nvSpPr>
        <xdr:cNvPr id="65" name="右矢印 64"/>
        <xdr:cNvSpPr/>
      </xdr:nvSpPr>
      <xdr:spPr>
        <a:xfrm>
          <a:off x="7030471" y="2268652"/>
          <a:ext cx="205947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205668</xdr:rowOff>
    </xdr:from>
    <xdr:to>
      <xdr:col>10</xdr:col>
      <xdr:colOff>282436</xdr:colOff>
      <xdr:row>7</xdr:row>
      <xdr:rowOff>358487</xdr:rowOff>
    </xdr:to>
    <xdr:sp macro="" textlink="">
      <xdr:nvSpPr>
        <xdr:cNvPr id="66" name="右矢印 65"/>
        <xdr:cNvSpPr/>
      </xdr:nvSpPr>
      <xdr:spPr>
        <a:xfrm>
          <a:off x="11163300" y="2244018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18</xdr:row>
      <xdr:rowOff>177226</xdr:rowOff>
    </xdr:from>
    <xdr:to>
      <xdr:col>10</xdr:col>
      <xdr:colOff>282436</xdr:colOff>
      <xdr:row>18</xdr:row>
      <xdr:rowOff>330045</xdr:rowOff>
    </xdr:to>
    <xdr:sp macro="" textlink="">
      <xdr:nvSpPr>
        <xdr:cNvPr id="68" name="右矢印 67"/>
        <xdr:cNvSpPr/>
      </xdr:nvSpPr>
      <xdr:spPr>
        <a:xfrm>
          <a:off x="11163300" y="782580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7427</xdr:colOff>
      <xdr:row>22</xdr:row>
      <xdr:rowOff>118711</xdr:rowOff>
    </xdr:from>
    <xdr:to>
      <xdr:col>7</xdr:col>
      <xdr:colOff>27991</xdr:colOff>
      <xdr:row>22</xdr:row>
      <xdr:rowOff>328733</xdr:rowOff>
    </xdr:to>
    <xdr:sp macro="" textlink="">
      <xdr:nvSpPr>
        <xdr:cNvPr id="72" name="右矢印 71"/>
        <xdr:cNvSpPr/>
      </xdr:nvSpPr>
      <xdr:spPr>
        <a:xfrm>
          <a:off x="7017827" y="10205686"/>
          <a:ext cx="1058789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118910</xdr:colOff>
      <xdr:row>22</xdr:row>
      <xdr:rowOff>262759</xdr:rowOff>
    </xdr:from>
    <xdr:to>
      <xdr:col>7</xdr:col>
      <xdr:colOff>1140</xdr:colOff>
      <xdr:row>25</xdr:row>
      <xdr:rowOff>742951</xdr:rowOff>
    </xdr:to>
    <xdr:sp macro="" textlink="">
      <xdr:nvSpPr>
        <xdr:cNvPr id="73" name="屈折矢印 72"/>
        <xdr:cNvSpPr/>
      </xdr:nvSpPr>
      <xdr:spPr>
        <a:xfrm rot="5400000">
          <a:off x="6635067" y="10805877"/>
          <a:ext cx="1908942" cy="920455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22</xdr:row>
      <xdr:rowOff>176891</xdr:rowOff>
    </xdr:from>
    <xdr:to>
      <xdr:col>10</xdr:col>
      <xdr:colOff>282436</xdr:colOff>
      <xdr:row>22</xdr:row>
      <xdr:rowOff>329710</xdr:rowOff>
    </xdr:to>
    <xdr:sp macro="" textlink="">
      <xdr:nvSpPr>
        <xdr:cNvPr id="74" name="右矢印 73"/>
        <xdr:cNvSpPr/>
      </xdr:nvSpPr>
      <xdr:spPr>
        <a:xfrm>
          <a:off x="11163300" y="1026386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</xdr:row>
      <xdr:rowOff>177226</xdr:rowOff>
    </xdr:from>
    <xdr:to>
      <xdr:col>10</xdr:col>
      <xdr:colOff>282436</xdr:colOff>
      <xdr:row>25</xdr:row>
      <xdr:rowOff>330045</xdr:rowOff>
    </xdr:to>
    <xdr:sp macro="" textlink="">
      <xdr:nvSpPr>
        <xdr:cNvPr id="77" name="右矢印 76"/>
        <xdr:cNvSpPr/>
      </xdr:nvSpPr>
      <xdr:spPr>
        <a:xfrm>
          <a:off x="11163300" y="1275022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7427</xdr:colOff>
      <xdr:row>29</xdr:row>
      <xdr:rowOff>118711</xdr:rowOff>
    </xdr:from>
    <xdr:to>
      <xdr:col>7</xdr:col>
      <xdr:colOff>27991</xdr:colOff>
      <xdr:row>29</xdr:row>
      <xdr:rowOff>328733</xdr:rowOff>
    </xdr:to>
    <xdr:sp macro="" textlink="">
      <xdr:nvSpPr>
        <xdr:cNvPr id="81" name="右矢印 80"/>
        <xdr:cNvSpPr/>
      </xdr:nvSpPr>
      <xdr:spPr>
        <a:xfrm>
          <a:off x="7017827" y="15272986"/>
          <a:ext cx="1058789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118910</xdr:colOff>
      <xdr:row>29</xdr:row>
      <xdr:rowOff>262759</xdr:rowOff>
    </xdr:from>
    <xdr:to>
      <xdr:col>7</xdr:col>
      <xdr:colOff>1140</xdr:colOff>
      <xdr:row>32</xdr:row>
      <xdr:rowOff>628651</xdr:rowOff>
    </xdr:to>
    <xdr:sp macro="" textlink="">
      <xdr:nvSpPr>
        <xdr:cNvPr id="82" name="屈折矢印 81"/>
        <xdr:cNvSpPr/>
      </xdr:nvSpPr>
      <xdr:spPr>
        <a:xfrm rot="5400000">
          <a:off x="6692217" y="15596952"/>
          <a:ext cx="1794642" cy="920455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29</xdr:row>
      <xdr:rowOff>176891</xdr:rowOff>
    </xdr:from>
    <xdr:to>
      <xdr:col>10</xdr:col>
      <xdr:colOff>282436</xdr:colOff>
      <xdr:row>29</xdr:row>
      <xdr:rowOff>329710</xdr:rowOff>
    </xdr:to>
    <xdr:sp macro="" textlink="">
      <xdr:nvSpPr>
        <xdr:cNvPr id="83" name="右矢印 82"/>
        <xdr:cNvSpPr/>
      </xdr:nvSpPr>
      <xdr:spPr>
        <a:xfrm>
          <a:off x="11163300" y="1533116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32</xdr:row>
      <xdr:rowOff>177226</xdr:rowOff>
    </xdr:from>
    <xdr:to>
      <xdr:col>10</xdr:col>
      <xdr:colOff>282436</xdr:colOff>
      <xdr:row>32</xdr:row>
      <xdr:rowOff>330045</xdr:rowOff>
    </xdr:to>
    <xdr:sp macro="" textlink="">
      <xdr:nvSpPr>
        <xdr:cNvPr id="86" name="右矢印 85"/>
        <xdr:cNvSpPr/>
      </xdr:nvSpPr>
      <xdr:spPr>
        <a:xfrm>
          <a:off x="11163300" y="1745557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80535</xdr:colOff>
      <xdr:row>38</xdr:row>
      <xdr:rowOff>51851</xdr:rowOff>
    </xdr:from>
    <xdr:to>
      <xdr:col>13</xdr:col>
      <xdr:colOff>714374</xdr:colOff>
      <xdr:row>48</xdr:row>
      <xdr:rowOff>9524</xdr:rowOff>
    </xdr:to>
    <xdr:sp macro="" textlink="">
      <xdr:nvSpPr>
        <xdr:cNvPr id="54" name="テキスト ボックス 53"/>
        <xdr:cNvSpPr txBox="1"/>
      </xdr:nvSpPr>
      <xdr:spPr>
        <a:xfrm>
          <a:off x="6509910" y="15272801"/>
          <a:ext cx="9215864" cy="2338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＜店舗ごとの基準額の算出方法＞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（Ａ）売上高方式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２０１９年又は２０２０年の１日当たりの売上高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０．４（千円未満切り上げ）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下限：４万円、上限：１０万円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減少額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２０１９年又は２０２０年の１日当たりの売上高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－２０２１年の１日当たりの売上高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０．４（千円未満切り上げ）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下限：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０円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、上限：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０万円</a:t>
          </a:r>
          <a:r>
            <a:rPr kumimoji="1" lang="en-US" altLang="ja-JP" sz="12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70" zoomScaleNormal="70" workbookViewId="0">
      <selection activeCell="E6" sqref="E6"/>
    </sheetView>
  </sheetViews>
  <sheetFormatPr defaultRowHeight="13.5"/>
  <cols>
    <col min="1" max="1" width="11.75" customWidth="1"/>
    <col min="2" max="2" width="15.375" customWidth="1"/>
    <col min="3" max="3" width="24" customWidth="1"/>
    <col min="4" max="4" width="13.625" customWidth="1"/>
    <col min="5" max="5" width="19.625" customWidth="1"/>
    <col min="6" max="11" width="13.625" customWidth="1"/>
    <col min="12" max="12" width="17.25" customWidth="1"/>
    <col min="13" max="14" width="13.625" customWidth="1"/>
  </cols>
  <sheetData>
    <row r="1" spans="1:14" ht="21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2.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2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>
      <c r="A4" s="3"/>
      <c r="B4" s="50" t="s">
        <v>1</v>
      </c>
      <c r="C4" s="50"/>
      <c r="D4" s="50"/>
      <c r="E4" s="50"/>
      <c r="F4" s="3"/>
      <c r="G4" s="50" t="s">
        <v>2</v>
      </c>
      <c r="H4" s="50"/>
      <c r="I4" s="50"/>
      <c r="J4" s="50"/>
      <c r="K4" s="3"/>
      <c r="L4" s="50" t="s">
        <v>3</v>
      </c>
      <c r="M4" s="50"/>
      <c r="N4" s="3"/>
    </row>
    <row r="5" spans="1:14" ht="19.5" thickBot="1">
      <c r="A5" s="4"/>
      <c r="B5" s="5"/>
      <c r="C5" s="6"/>
      <c r="D5" s="7"/>
      <c r="E5" s="8" t="s">
        <v>4</v>
      </c>
      <c r="F5" s="4"/>
      <c r="G5" s="5"/>
      <c r="H5" s="5"/>
      <c r="I5" s="9"/>
      <c r="J5" s="4"/>
      <c r="K5" s="4"/>
      <c r="L5" s="9"/>
      <c r="M5" s="4"/>
      <c r="N5" s="4"/>
    </row>
    <row r="6" spans="1:14" ht="21.75" thickBot="1">
      <c r="A6" s="4"/>
      <c r="B6" s="51" t="s">
        <v>20</v>
      </c>
      <c r="C6" s="10" t="s">
        <v>21</v>
      </c>
      <c r="D6" s="11" t="s">
        <v>18</v>
      </c>
      <c r="E6" s="12"/>
      <c r="F6" s="13" t="s">
        <v>5</v>
      </c>
      <c r="G6" s="14"/>
      <c r="H6" s="14"/>
      <c r="I6" s="15" t="str">
        <f>IF($E6="","",IF(ROUNDUP($E6/30*0.4,-3)&lt;40000,40000,IF(ROUNDUP($E6/30*0.4,-3)&gt;100000,100000,ROUNDUP($E6/30*0.4,-3))))</f>
        <v/>
      </c>
      <c r="J6" s="16" t="s">
        <v>5</v>
      </c>
      <c r="K6" s="4"/>
      <c r="L6" s="43" t="str">
        <f t="shared" ref="L6:L11" si="0">IF(I6="","",I6*17)</f>
        <v/>
      </c>
      <c r="M6" s="16" t="s">
        <v>5</v>
      </c>
      <c r="N6" s="4"/>
    </row>
    <row r="7" spans="1:14" ht="21.75" thickBot="1">
      <c r="A7" s="4"/>
      <c r="B7" s="51"/>
      <c r="C7" s="10" t="s">
        <v>22</v>
      </c>
      <c r="D7" s="11" t="s">
        <v>6</v>
      </c>
      <c r="E7" s="12"/>
      <c r="F7" s="13" t="s">
        <v>5</v>
      </c>
      <c r="G7" s="14"/>
      <c r="H7" s="14"/>
      <c r="I7" s="17" t="str">
        <f>IF($E7="","",IF(ROUNDUP($E7/30*0.4,-3)&lt;40000,40000,IF(ROUNDUP($E7/30*0.4,-3)&gt;100000,100000,ROUNDUP($E7/30*0.4,-3))))</f>
        <v/>
      </c>
      <c r="J7" s="16" t="s">
        <v>5</v>
      </c>
      <c r="K7" s="4"/>
      <c r="L7" s="31" t="str">
        <f t="shared" si="0"/>
        <v/>
      </c>
      <c r="M7" s="16" t="s">
        <v>5</v>
      </c>
      <c r="N7" s="4"/>
    </row>
    <row r="8" spans="1:14" ht="47.25" customHeight="1" thickBot="1">
      <c r="A8" s="4"/>
      <c r="B8" s="45" t="s">
        <v>7</v>
      </c>
      <c r="C8" s="18" t="s">
        <v>23</v>
      </c>
      <c r="D8" s="11" t="s">
        <v>19</v>
      </c>
      <c r="E8" s="12"/>
      <c r="F8" s="13" t="s">
        <v>5</v>
      </c>
      <c r="G8" s="14"/>
      <c r="H8" s="14"/>
      <c r="I8" s="17" t="str">
        <f>IF($E8="","",IF(ROUNDUP($E8/61*0.4,-3)&lt;40000,40000,IF(ROUNDUP($E8/61*0.4,-3)&gt;100000,100000,ROUNDUP($E8/61*0.4,-3))))</f>
        <v/>
      </c>
      <c r="J8" s="16" t="s">
        <v>5</v>
      </c>
      <c r="K8" s="4"/>
      <c r="L8" s="44" t="str">
        <f t="shared" si="0"/>
        <v/>
      </c>
      <c r="M8" s="16" t="s">
        <v>5</v>
      </c>
      <c r="N8" s="4"/>
    </row>
    <row r="9" spans="1:14" ht="47.25" customHeight="1" thickBot="1">
      <c r="A9" s="4"/>
      <c r="B9" s="46"/>
      <c r="C9" s="18" t="s">
        <v>24</v>
      </c>
      <c r="D9" s="11" t="s">
        <v>8</v>
      </c>
      <c r="E9" s="12"/>
      <c r="F9" s="13" t="s">
        <v>5</v>
      </c>
      <c r="G9" s="14"/>
      <c r="H9" s="14"/>
      <c r="I9" s="17" t="str">
        <f>IF($E9="","",IF(ROUNDUP($E9/61*0.4,-3)&lt;40000,40000,IF(ROUNDUP($E9/61*0.4,-3)&gt;100000,100000,ROUNDUP($E9/61*0.4,-3))))</f>
        <v/>
      </c>
      <c r="J9" s="16" t="s">
        <v>5</v>
      </c>
      <c r="K9" s="4"/>
      <c r="L9" s="44" t="str">
        <f t="shared" si="0"/>
        <v/>
      </c>
      <c r="M9" s="16" t="s">
        <v>5</v>
      </c>
      <c r="N9" s="4"/>
    </row>
    <row r="10" spans="1:14" ht="47.25" customHeight="1" thickBot="1">
      <c r="A10" s="4"/>
      <c r="B10" s="45" t="s">
        <v>9</v>
      </c>
      <c r="C10" s="18" t="s">
        <v>25</v>
      </c>
      <c r="D10" s="11" t="s">
        <v>10</v>
      </c>
      <c r="E10" s="12"/>
      <c r="F10" s="13" t="s">
        <v>5</v>
      </c>
      <c r="G10" s="14"/>
      <c r="H10" s="14"/>
      <c r="I10" s="17" t="str">
        <f>IF($E10="","",IF(ROUNDUP($E10/17*0.4,-3)&lt;40000,40000,IF(ROUNDUP($E10/17*0.4,-3)&gt;100000,100000,ROUNDUP($E10/17*0.4,-3))))</f>
        <v/>
      </c>
      <c r="J10" s="16" t="s">
        <v>5</v>
      </c>
      <c r="K10" s="4"/>
      <c r="L10" s="44" t="str">
        <f t="shared" si="0"/>
        <v/>
      </c>
      <c r="M10" s="16" t="s">
        <v>5</v>
      </c>
      <c r="N10" s="4"/>
    </row>
    <row r="11" spans="1:14" ht="47.25" customHeight="1" thickBot="1">
      <c r="A11" s="4"/>
      <c r="B11" s="46"/>
      <c r="C11" s="18" t="s">
        <v>26</v>
      </c>
      <c r="D11" s="11" t="s">
        <v>11</v>
      </c>
      <c r="E11" s="12"/>
      <c r="F11" s="13" t="s">
        <v>5</v>
      </c>
      <c r="G11" s="14"/>
      <c r="H11" s="14"/>
      <c r="I11" s="17" t="str">
        <f>IF($E11="","",IF(ROUNDUP($E11/17*0.4,-3)&lt;40000,40000,IF(ROUNDUP($E11/17*0.4,-3)&gt;100000,100000,ROUNDUP($E11/17*0.4,-3))))</f>
        <v/>
      </c>
      <c r="J11" s="16" t="s">
        <v>5</v>
      </c>
      <c r="K11" s="4"/>
      <c r="L11" s="44" t="str">
        <f t="shared" si="0"/>
        <v/>
      </c>
      <c r="M11" s="16" t="s">
        <v>5</v>
      </c>
      <c r="N11" s="4"/>
    </row>
    <row r="12" spans="1:14" ht="21">
      <c r="A12" s="4"/>
      <c r="B12" s="19"/>
      <c r="C12" s="47"/>
      <c r="D12" s="47"/>
      <c r="E12" s="47"/>
      <c r="F12" s="13"/>
      <c r="G12" s="14"/>
      <c r="H12" s="20"/>
      <c r="I12" s="21"/>
      <c r="J12" s="22"/>
      <c r="K12" s="23"/>
      <c r="L12" s="24"/>
      <c r="M12" s="22"/>
      <c r="N12" s="23"/>
    </row>
    <row r="13" spans="1:14" ht="18.75">
      <c r="A13" s="4"/>
      <c r="B13" s="25"/>
      <c r="C13" s="4"/>
      <c r="D13" s="26"/>
      <c r="E13" s="27"/>
      <c r="F13" s="4"/>
      <c r="G13" s="4"/>
      <c r="H13" s="4"/>
      <c r="I13" s="27"/>
      <c r="J13" s="4"/>
      <c r="K13" s="4"/>
      <c r="L13" s="4"/>
      <c r="M13" s="4"/>
      <c r="N13" s="4"/>
    </row>
    <row r="14" spans="1:14" ht="18.75">
      <c r="A14" s="4"/>
      <c r="B14" s="5" t="s">
        <v>12</v>
      </c>
      <c r="C14" s="4"/>
      <c r="D14" s="26"/>
      <c r="E14" s="27"/>
      <c r="F14" s="4"/>
      <c r="G14" s="5" t="s">
        <v>13</v>
      </c>
      <c r="H14" s="4"/>
      <c r="I14" s="27"/>
      <c r="J14" s="4"/>
      <c r="K14" s="4"/>
      <c r="L14" s="4"/>
      <c r="M14" s="4"/>
      <c r="N14" s="4"/>
    </row>
    <row r="15" spans="1:14" ht="19.5" thickBot="1">
      <c r="A15" s="16"/>
      <c r="B15" s="5"/>
      <c r="C15" s="16"/>
      <c r="D15" s="9"/>
      <c r="E15" s="8" t="s">
        <v>4</v>
      </c>
      <c r="F15" s="16"/>
      <c r="G15" s="5"/>
      <c r="H15" s="16"/>
      <c r="I15" s="9"/>
      <c r="J15" s="4"/>
      <c r="K15" s="4"/>
      <c r="L15" s="9"/>
      <c r="M15" s="4"/>
      <c r="N15" s="16"/>
    </row>
    <row r="16" spans="1:14" ht="68.25" customHeight="1" thickBot="1">
      <c r="A16" s="4"/>
      <c r="B16" s="28" t="s">
        <v>20</v>
      </c>
      <c r="C16" s="18" t="s">
        <v>27</v>
      </c>
      <c r="D16" s="11" t="s">
        <v>14</v>
      </c>
      <c r="E16" s="12"/>
      <c r="F16" s="16" t="s">
        <v>5</v>
      </c>
      <c r="G16" s="16"/>
      <c r="H16" s="29" t="s">
        <v>15</v>
      </c>
      <c r="I16" s="30" t="str">
        <f>IF($E$16="","",IF($E6="","A欄が空欄です。入力してください。",IF($E6&lt;=$E$16,0,IF(($E6-$E$16)/30*0.4&gt;200000,200000,ROUNDUP(($E6-$E$16)/30*0.4/1000,0)*1000))))</f>
        <v/>
      </c>
      <c r="J16" s="16" t="s">
        <v>5</v>
      </c>
      <c r="K16" s="4"/>
      <c r="L16" s="31" t="str">
        <f>IF(I16="","",I16*17)</f>
        <v/>
      </c>
      <c r="M16" s="16" t="s">
        <v>5</v>
      </c>
      <c r="N16" s="4"/>
    </row>
    <row r="17" spans="1:14" ht="21">
      <c r="A17" s="4"/>
      <c r="B17" s="19"/>
      <c r="C17" s="32"/>
      <c r="D17" s="33"/>
      <c r="E17" s="21"/>
      <c r="F17" s="22"/>
      <c r="G17" s="22"/>
      <c r="H17" s="34"/>
      <c r="I17" s="35"/>
      <c r="J17" s="22"/>
      <c r="K17" s="23"/>
      <c r="L17" s="36"/>
      <c r="M17" s="22"/>
      <c r="N17" s="23"/>
    </row>
    <row r="18" spans="1:14" ht="21.75" thickBot="1">
      <c r="A18" s="4"/>
      <c r="B18" s="19"/>
      <c r="C18" s="32"/>
      <c r="D18" s="33"/>
      <c r="E18" s="21"/>
      <c r="F18" s="22"/>
      <c r="G18" s="22"/>
      <c r="H18" s="34"/>
      <c r="I18" s="35"/>
      <c r="J18" s="22"/>
      <c r="K18" s="23"/>
      <c r="L18" s="36"/>
      <c r="M18" s="22"/>
      <c r="N18" s="23"/>
    </row>
    <row r="19" spans="1:14" ht="66" customHeight="1" thickBot="1">
      <c r="A19" s="4"/>
      <c r="B19" s="19"/>
      <c r="C19" s="32"/>
      <c r="D19" s="33"/>
      <c r="E19" s="21"/>
      <c r="F19" s="22"/>
      <c r="G19" s="22"/>
      <c r="H19" s="29" t="s">
        <v>16</v>
      </c>
      <c r="I19" s="30" t="str">
        <f>IF($E$16="","",IF($E7="","B欄が空欄です。入力してください。",IF($E7&lt;=$E$16,0,IF(($E7-$E$16)/30*0.4&gt;200000,200000,ROUNDUP(($E7-$E$16)/30*0.4/1000,0)*1000))))</f>
        <v/>
      </c>
      <c r="J19" s="16" t="s">
        <v>5</v>
      </c>
      <c r="K19" s="4"/>
      <c r="L19" s="31" t="str">
        <f>IF(I19="","",I19*17)</f>
        <v/>
      </c>
      <c r="M19" s="16" t="s">
        <v>5</v>
      </c>
      <c r="N19" s="23"/>
    </row>
    <row r="20" spans="1:14" ht="21">
      <c r="A20" s="4"/>
      <c r="B20" s="25"/>
      <c r="C20" s="4"/>
      <c r="D20" s="37"/>
      <c r="E20" s="38"/>
      <c r="F20" s="16"/>
      <c r="G20" s="16"/>
      <c r="H20" s="34"/>
      <c r="I20" s="35"/>
      <c r="J20" s="22"/>
      <c r="K20" s="23"/>
      <c r="L20" s="36"/>
      <c r="M20" s="22"/>
      <c r="N20" s="4"/>
    </row>
    <row r="21" spans="1:14" ht="21">
      <c r="A21" s="4"/>
      <c r="B21" s="37"/>
      <c r="C21" s="4"/>
      <c r="D21" s="26"/>
      <c r="E21" s="8"/>
      <c r="F21" s="16"/>
      <c r="G21" s="16"/>
      <c r="H21" s="39"/>
      <c r="I21" s="21"/>
      <c r="J21" s="40"/>
      <c r="K21" s="41"/>
      <c r="L21" s="24"/>
      <c r="M21" s="40"/>
      <c r="N21" s="41"/>
    </row>
    <row r="22" spans="1:14" ht="19.5" thickBot="1">
      <c r="A22" s="16"/>
      <c r="B22" s="5"/>
      <c r="C22" s="16"/>
      <c r="D22" s="9"/>
      <c r="E22" s="8" t="s">
        <v>4</v>
      </c>
      <c r="F22" s="16"/>
      <c r="G22" s="5"/>
      <c r="H22" s="16"/>
      <c r="I22" s="9"/>
      <c r="J22" s="4"/>
      <c r="K22" s="4"/>
      <c r="L22" s="9"/>
      <c r="M22" s="4"/>
      <c r="N22" s="16"/>
    </row>
    <row r="23" spans="1:14" ht="69.75" thickBot="1">
      <c r="A23" s="4"/>
      <c r="B23" s="28" t="s">
        <v>7</v>
      </c>
      <c r="C23" s="18" t="s">
        <v>28</v>
      </c>
      <c r="D23" s="11" t="s">
        <v>17</v>
      </c>
      <c r="E23" s="12"/>
      <c r="F23" s="16" t="s">
        <v>5</v>
      </c>
      <c r="G23" s="16"/>
      <c r="H23" s="29" t="s">
        <v>15</v>
      </c>
      <c r="I23" s="30" t="str">
        <f>IF($E$23="","",IF($E8="","C欄が空欄です。入力してください。",IF($E8&lt;=$E$23,0,IF(($E8-$E$23)/61*0.4&gt;200000,200000,ROUNDUP(($E8-$E$23)/61*0.4/1000,0)*1000))))</f>
        <v/>
      </c>
      <c r="J23" s="16" t="s">
        <v>5</v>
      </c>
      <c r="K23" s="4"/>
      <c r="L23" s="31" t="str">
        <f>IF(I23="","",I23*17)</f>
        <v/>
      </c>
      <c r="M23" s="16" t="s">
        <v>5</v>
      </c>
      <c r="N23" s="4"/>
    </row>
    <row r="24" spans="1:14" ht="21">
      <c r="A24" s="4"/>
      <c r="B24" s="19"/>
      <c r="C24" s="32"/>
      <c r="D24" s="33"/>
      <c r="E24" s="21"/>
      <c r="F24" s="22"/>
      <c r="G24" s="22"/>
      <c r="H24" s="34"/>
      <c r="I24" s="35"/>
      <c r="J24" s="22"/>
      <c r="K24" s="23"/>
      <c r="L24" s="36"/>
      <c r="M24" s="22"/>
      <c r="N24" s="23"/>
    </row>
    <row r="25" spans="1:14" ht="21.75" thickBot="1">
      <c r="A25" s="4"/>
      <c r="B25" s="19"/>
      <c r="C25" s="32"/>
      <c r="D25" s="33"/>
      <c r="E25" s="21"/>
      <c r="F25" s="22"/>
      <c r="G25" s="22"/>
      <c r="H25" s="34"/>
      <c r="I25" s="35"/>
      <c r="J25" s="22"/>
      <c r="K25" s="23"/>
      <c r="L25" s="36"/>
      <c r="M25" s="22"/>
      <c r="N25" s="23"/>
    </row>
    <row r="26" spans="1:14" ht="72" customHeight="1" thickBot="1">
      <c r="A26" s="4"/>
      <c r="B26" s="19"/>
      <c r="C26" s="32"/>
      <c r="D26" s="33"/>
      <c r="E26" s="21"/>
      <c r="F26" s="22"/>
      <c r="G26" s="22"/>
      <c r="H26" s="29" t="s">
        <v>16</v>
      </c>
      <c r="I26" s="30" t="str">
        <f>IF($E$23="","",IF($E9="","D欄が空欄です。入力してください。",IF($E9&lt;=$E$23,0,IF(($E9-$E$23)/61*0.4&gt;200000,200000,ROUNDUP(($E9-$E$23)/61*0.4/1000,0)*1000))))</f>
        <v/>
      </c>
      <c r="J26" s="16" t="s">
        <v>5</v>
      </c>
      <c r="K26" s="4"/>
      <c r="L26" s="31" t="str">
        <f>IF(I26="","",I26*17)</f>
        <v/>
      </c>
      <c r="M26" s="16" t="s">
        <v>5</v>
      </c>
      <c r="N26" s="23"/>
    </row>
    <row r="27" spans="1:14" ht="21">
      <c r="A27" s="4"/>
      <c r="B27" s="25"/>
      <c r="C27" s="4"/>
      <c r="D27" s="37"/>
      <c r="E27" s="38"/>
      <c r="F27" s="16"/>
      <c r="G27" s="16"/>
      <c r="H27" s="34"/>
      <c r="I27" s="35"/>
      <c r="J27" s="22"/>
      <c r="K27" s="23"/>
      <c r="L27" s="36"/>
      <c r="M27" s="22"/>
      <c r="N27" s="4"/>
    </row>
    <row r="28" spans="1:14" ht="21">
      <c r="A28" s="4"/>
      <c r="B28" s="37"/>
      <c r="C28" s="4"/>
      <c r="D28" s="26"/>
      <c r="E28" s="8"/>
      <c r="F28" s="16"/>
      <c r="G28" s="16"/>
      <c r="H28" s="39"/>
      <c r="I28" s="21"/>
      <c r="J28" s="40"/>
      <c r="K28" s="41"/>
      <c r="L28" s="24"/>
      <c r="M28" s="40"/>
      <c r="N28" s="41"/>
    </row>
    <row r="29" spans="1:14" ht="19.5" thickBot="1">
      <c r="A29" s="16"/>
      <c r="B29" s="5"/>
      <c r="C29" s="16"/>
      <c r="D29" s="9"/>
      <c r="E29" s="8" t="s">
        <v>4</v>
      </c>
      <c r="F29" s="16"/>
      <c r="G29" s="5"/>
      <c r="H29" s="16"/>
      <c r="I29" s="9"/>
      <c r="J29" s="4"/>
      <c r="K29" s="4"/>
      <c r="L29" s="9"/>
      <c r="M29" s="4"/>
      <c r="N29" s="16"/>
    </row>
    <row r="30" spans="1:14" ht="69.75" thickBot="1">
      <c r="A30" s="4"/>
      <c r="B30" s="28" t="s">
        <v>9</v>
      </c>
      <c r="C30" s="42" t="s">
        <v>29</v>
      </c>
      <c r="D30" s="11" t="s">
        <v>17</v>
      </c>
      <c r="E30" s="12"/>
      <c r="F30" s="16" t="s">
        <v>5</v>
      </c>
      <c r="G30" s="16"/>
      <c r="H30" s="29" t="s">
        <v>15</v>
      </c>
      <c r="I30" s="30" t="str">
        <f>IF($E$30="","",IF($E10="","E欄が空欄です。入力してください。",IF($E10&lt;=$E$30,0,IF(($E10-$E$30)/17*0.4&gt;200000,200000,ROUNDUP(($E10-$E$30)/17*0.4/1000,0)*1000))))</f>
        <v/>
      </c>
      <c r="J30" s="16" t="s">
        <v>5</v>
      </c>
      <c r="K30" s="4"/>
      <c r="L30" s="31" t="str">
        <f>IF(I30="","",I30*17)</f>
        <v/>
      </c>
      <c r="M30" s="16" t="s">
        <v>5</v>
      </c>
      <c r="N30" s="4"/>
    </row>
    <row r="31" spans="1:14" ht="21">
      <c r="A31" s="4"/>
      <c r="B31" s="19"/>
      <c r="C31" s="32"/>
      <c r="D31" s="33"/>
      <c r="E31" s="21"/>
      <c r="F31" s="22"/>
      <c r="G31" s="22"/>
      <c r="H31" s="34"/>
      <c r="I31" s="35"/>
      <c r="J31" s="22"/>
      <c r="K31" s="23"/>
      <c r="L31" s="36"/>
      <c r="M31" s="22"/>
      <c r="N31" s="23"/>
    </row>
    <row r="32" spans="1:14" ht="21.75" thickBot="1">
      <c r="A32" s="4"/>
      <c r="B32" s="19"/>
      <c r="C32" s="32"/>
      <c r="D32" s="33"/>
      <c r="E32" s="21"/>
      <c r="F32" s="22"/>
      <c r="G32" s="22"/>
      <c r="H32" s="34"/>
      <c r="I32" s="35"/>
      <c r="J32" s="22"/>
      <c r="K32" s="23"/>
      <c r="L32" s="36"/>
      <c r="M32" s="22"/>
      <c r="N32" s="23"/>
    </row>
    <row r="33" spans="1:14" ht="74.25" customHeight="1" thickBot="1">
      <c r="A33" s="4"/>
      <c r="B33" s="19"/>
      <c r="C33" s="32"/>
      <c r="D33" s="33"/>
      <c r="E33" s="21"/>
      <c r="F33" s="22"/>
      <c r="G33" s="22"/>
      <c r="H33" s="29" t="s">
        <v>16</v>
      </c>
      <c r="I33" s="30" t="str">
        <f>IF($E$30="","",IF($E11="","F欄が空欄です。入力してください。",IF($E11&lt;=$E$30,0,IF(($E11-$E$30)/17*0.4&gt;200000,200000,ROUNDUP(($E11-$E$30)/17*0.4/1000,0)*1000))))</f>
        <v/>
      </c>
      <c r="J33" s="16" t="s">
        <v>5</v>
      </c>
      <c r="K33" s="4"/>
      <c r="L33" s="31" t="str">
        <f>IF(I33="","",I33*17)</f>
        <v/>
      </c>
      <c r="M33" s="16" t="s">
        <v>5</v>
      </c>
      <c r="N33" s="23"/>
    </row>
    <row r="34" spans="1:14" ht="21">
      <c r="A34" s="4"/>
      <c r="B34" s="25"/>
      <c r="C34" s="4"/>
      <c r="D34" s="37"/>
      <c r="E34" s="38"/>
      <c r="F34" s="16"/>
      <c r="G34" s="16"/>
      <c r="H34" s="34"/>
      <c r="I34" s="35"/>
      <c r="J34" s="22"/>
      <c r="K34" s="23"/>
      <c r="L34" s="36"/>
      <c r="M34" s="22"/>
      <c r="N34" s="4"/>
    </row>
    <row r="35" spans="1:14" ht="21">
      <c r="A35" s="4"/>
      <c r="B35" s="37"/>
      <c r="C35" s="4"/>
      <c r="D35" s="26"/>
      <c r="E35" s="8"/>
      <c r="F35" s="16"/>
      <c r="G35" s="16"/>
      <c r="H35" s="39"/>
      <c r="I35" s="21"/>
      <c r="J35" s="40"/>
      <c r="K35" s="41"/>
      <c r="L35" s="24"/>
      <c r="M35" s="40"/>
      <c r="N35" s="41"/>
    </row>
    <row r="36" spans="1:14" ht="21">
      <c r="A36" s="4"/>
      <c r="B36" s="25"/>
      <c r="C36" s="4"/>
      <c r="D36" s="37"/>
      <c r="E36" s="38"/>
      <c r="F36" s="16"/>
      <c r="G36" s="16"/>
      <c r="H36" s="29"/>
      <c r="I36" s="35"/>
      <c r="J36" s="22"/>
      <c r="K36" s="23"/>
      <c r="L36" s="36"/>
      <c r="M36" s="22"/>
      <c r="N36" s="4"/>
    </row>
    <row r="37" spans="1:14" ht="21">
      <c r="A37" s="4"/>
      <c r="B37" s="25"/>
      <c r="C37" s="4"/>
      <c r="D37" s="37"/>
      <c r="E37" s="38"/>
      <c r="F37" s="16"/>
      <c r="G37" s="16"/>
      <c r="H37" s="34"/>
      <c r="I37" s="35"/>
      <c r="J37" s="22"/>
      <c r="K37" s="23"/>
      <c r="L37" s="36"/>
      <c r="M37" s="22"/>
      <c r="N37" s="4"/>
    </row>
    <row r="38" spans="1:14" ht="18.75">
      <c r="A38" s="4"/>
      <c r="B38" s="5"/>
      <c r="C38" s="4"/>
      <c r="D38" s="37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8.75">
      <c r="A39" s="4"/>
      <c r="B39" s="5"/>
      <c r="C39" s="4"/>
      <c r="D39" s="37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8.75">
      <c r="A40" s="4"/>
      <c r="B40" s="5"/>
      <c r="C40" s="4"/>
      <c r="D40" s="37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8.75">
      <c r="A41" s="4"/>
      <c r="B41" s="5"/>
      <c r="C41" s="4"/>
      <c r="D41" s="37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8.75">
      <c r="A42" s="4"/>
      <c r="B42" s="5"/>
      <c r="C42" s="4"/>
      <c r="D42" s="37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8.75">
      <c r="A43" s="4"/>
      <c r="B43" s="5"/>
      <c r="C43" s="4"/>
      <c r="D43" s="37"/>
      <c r="E43" s="4"/>
      <c r="F43" s="4"/>
      <c r="G43" s="4"/>
      <c r="H43" s="4"/>
      <c r="I43" s="4"/>
      <c r="J43" s="4"/>
      <c r="K43" s="4"/>
      <c r="L43" s="4"/>
      <c r="M43" s="4"/>
      <c r="N43" s="4"/>
    </row>
  </sheetData>
  <protectedRanges>
    <protectedRange sqref="E30:E33 E23:E26 E16:E19" name="範囲2_1"/>
    <protectedRange sqref="E6:E12" name="範囲1_1"/>
  </protectedRanges>
  <mergeCells count="9">
    <mergeCell ref="B8:B9"/>
    <mergeCell ref="B10:B11"/>
    <mergeCell ref="C12:E12"/>
    <mergeCell ref="A1:N1"/>
    <mergeCell ref="A2:N2"/>
    <mergeCell ref="B4:E4"/>
    <mergeCell ref="G4:J4"/>
    <mergeCell ref="L4:M4"/>
    <mergeCell ref="B6:B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2021-09-08T05:43:43Z</dcterms:created>
  <dc:creator>佐藤 舜</dc:creator>
  <cp:lastModifiedBy>北川　仁樹</cp:lastModifiedBy>
  <dcterms:modified xsi:type="dcterms:W3CDTF">2021-09-09T08:48:56Z</dcterms:modified>
</cp:coreProperties>
</file>