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観光補佐データ\☆彡コロナ対策\飲食店時短要請協力金（R3.8.20～9.12）\HP掲載用\"/>
    </mc:Choice>
  </mc:AlternateContent>
  <bookViews>
    <workbookView xWindow="0" yWindow="0" windowWidth="20490" windowHeight="75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L18" i="1" s="1"/>
  <c r="I24" i="1"/>
  <c r="L24" i="1" s="1"/>
  <c r="I14" i="1"/>
  <c r="I12" i="1" s="1"/>
  <c r="L12" i="1" s="1"/>
  <c r="I3" i="1"/>
  <c r="I25" i="1"/>
  <c r="L25" i="1" s="1"/>
  <c r="I19" i="1"/>
  <c r="L19" i="1" s="1"/>
  <c r="I10" i="1"/>
  <c r="I8" i="1" s="1"/>
  <c r="L8" i="1" s="1"/>
</calcChain>
</file>

<file path=xl/sharedStrings.xml><?xml version="1.0" encoding="utf-8"?>
<sst xmlns="http://schemas.openxmlformats.org/spreadsheetml/2006/main" count="52" uniqueCount="27">
  <si>
    <t>※本計算補助シートはあくまで申請の際の参考とするためものであり、計算結果がそのまま支給額になるものではありません。</t>
    <rPh sb="1" eb="2">
      <t>ホン</t>
    </rPh>
    <rPh sb="2" eb="4">
      <t>ケイサン</t>
    </rPh>
    <rPh sb="4" eb="6">
      <t>ホジョ</t>
    </rPh>
    <rPh sb="14" eb="16">
      <t>シンセイ</t>
    </rPh>
    <rPh sb="17" eb="18">
      <t>サイ</t>
    </rPh>
    <rPh sb="19" eb="21">
      <t>サンコウ</t>
    </rPh>
    <rPh sb="32" eb="34">
      <t>ケイサン</t>
    </rPh>
    <rPh sb="34" eb="36">
      <t>ケッカ</t>
    </rPh>
    <rPh sb="41" eb="43">
      <t>シキュウ</t>
    </rPh>
    <rPh sb="43" eb="44">
      <t>ガク</t>
    </rPh>
    <phoneticPr fontId="2"/>
  </si>
  <si>
    <t>↓黄色のセルを入力してください。</t>
    <rPh sb="1" eb="3">
      <t>キイロ</t>
    </rPh>
    <rPh sb="7" eb="9">
      <t>ニュウリョク</t>
    </rPh>
    <phoneticPr fontId="2"/>
  </si>
  <si>
    <t>営業開始日</t>
    <rPh sb="0" eb="2">
      <t>エイギョウ</t>
    </rPh>
    <rPh sb="2" eb="5">
      <t>カイシビ</t>
    </rPh>
    <phoneticPr fontId="2"/>
  </si>
  <si>
    <t>開業日からの売上高情報</t>
    <rPh sb="0" eb="3">
      <t>カイギョウビ</t>
    </rPh>
    <rPh sb="6" eb="8">
      <t>ウリアゲ</t>
    </rPh>
    <rPh sb="8" eb="9">
      <t>タカ</t>
    </rPh>
    <rPh sb="9" eb="11">
      <t>ジョウホウ</t>
    </rPh>
    <phoneticPr fontId="2"/>
  </si>
  <si>
    <t>店舗ごとの基準額【売上高方式】</t>
    <rPh sb="0" eb="2">
      <t>テンポ</t>
    </rPh>
    <rPh sb="5" eb="7">
      <t>キジュン</t>
    </rPh>
    <rPh sb="7" eb="8">
      <t>ガク</t>
    </rPh>
    <rPh sb="9" eb="14">
      <t>ウリアゲタカホウシキ</t>
    </rPh>
    <phoneticPr fontId="2"/>
  </si>
  <si>
    <t>店舗ごとの支給額</t>
    <rPh sb="0" eb="2">
      <t>テンポ</t>
    </rPh>
    <rPh sb="5" eb="7">
      <t>シキュウ</t>
    </rPh>
    <rPh sb="7" eb="8">
      <t>ガク</t>
    </rPh>
    <phoneticPr fontId="2"/>
  </si>
  <si>
    <t>８月方式</t>
    <rPh sb="1" eb="2">
      <t>ガツ</t>
    </rPh>
    <rPh sb="2" eb="4">
      <t>ホウシキ</t>
    </rPh>
    <phoneticPr fontId="2"/>
  </si>
  <si>
    <t>営業開始日から２０２１年７月３１日までの売上高の合計</t>
    <rPh sb="0" eb="2">
      <t>エイギョウ</t>
    </rPh>
    <rPh sb="2" eb="5">
      <t>カイシビ</t>
    </rPh>
    <rPh sb="11" eb="12">
      <t>ネン</t>
    </rPh>
    <rPh sb="13" eb="14">
      <t>ガツ</t>
    </rPh>
    <rPh sb="16" eb="17">
      <t>ヒ</t>
    </rPh>
    <rPh sb="20" eb="23">
      <t>ウリアゲタカ</t>
    </rPh>
    <rPh sb="24" eb="26">
      <t>ゴウケイ</t>
    </rPh>
    <phoneticPr fontId="2"/>
  </si>
  <si>
    <t>A</t>
    <phoneticPr fontId="2"/>
  </si>
  <si>
    <t>円</t>
    <rPh sb="0" eb="1">
      <t>エン</t>
    </rPh>
    <phoneticPr fontId="2"/>
  </si>
  <si>
    <t>※営業開始日から７月３１日までの日数</t>
    <phoneticPr fontId="2"/>
  </si>
  <si>
    <t>日</t>
    <rPh sb="0" eb="1">
      <t>ヒ</t>
    </rPh>
    <phoneticPr fontId="2"/>
  </si>
  <si>
    <t>B</t>
    <phoneticPr fontId="2"/>
  </si>
  <si>
    <t>時短要請日方式</t>
    <rPh sb="0" eb="2">
      <t>ジタン</t>
    </rPh>
    <rPh sb="2" eb="4">
      <t>ヨウセイ</t>
    </rPh>
    <rPh sb="4" eb="5">
      <t>ヒ</t>
    </rPh>
    <rPh sb="5" eb="7">
      <t>ホウシキ</t>
    </rPh>
    <phoneticPr fontId="2"/>
  </si>
  <si>
    <t>２０２１年の売上高情報</t>
    <rPh sb="4" eb="5">
      <t>ネン</t>
    </rPh>
    <rPh sb="6" eb="8">
      <t>ウリアゲ</t>
    </rPh>
    <rPh sb="8" eb="9">
      <t>タカ</t>
    </rPh>
    <rPh sb="9" eb="11">
      <t>ジョウホウ</t>
    </rPh>
    <phoneticPr fontId="2"/>
  </si>
  <si>
    <t>店舗ごとの基準額【売上高減少額方式】</t>
    <rPh sb="0" eb="2">
      <t>テンポ</t>
    </rPh>
    <rPh sb="5" eb="7">
      <t>キジュン</t>
    </rPh>
    <rPh sb="7" eb="8">
      <t>ガク</t>
    </rPh>
    <rPh sb="9" eb="11">
      <t>ウリアゲ</t>
    </rPh>
    <rPh sb="11" eb="12">
      <t>ダカ</t>
    </rPh>
    <rPh sb="12" eb="14">
      <t>ゲンショウ</t>
    </rPh>
    <rPh sb="14" eb="15">
      <t>ガク</t>
    </rPh>
    <rPh sb="15" eb="17">
      <t>ホウシキ</t>
    </rPh>
    <phoneticPr fontId="2"/>
  </si>
  <si>
    <t>２０２１年８月の売上高</t>
    <rPh sb="4" eb="5">
      <t>ネン</t>
    </rPh>
    <rPh sb="6" eb="7">
      <t>ガツ</t>
    </rPh>
    <rPh sb="8" eb="10">
      <t>ウリアゲ</t>
    </rPh>
    <rPh sb="10" eb="11">
      <t>タカ</t>
    </rPh>
    <phoneticPr fontId="2"/>
  </si>
  <si>
    <t>１日当たりの売上高
×０．３</t>
    <rPh sb="1" eb="3">
      <t>ヒア</t>
    </rPh>
    <rPh sb="6" eb="8">
      <t>ウリアゲ</t>
    </rPh>
    <rPh sb="8" eb="9">
      <t>ダカ</t>
    </rPh>
    <phoneticPr fontId="2"/>
  </si>
  <si>
    <t>時短要請日方式</t>
    <rPh sb="0" eb="4">
      <t>ジタンヨウセイ</t>
    </rPh>
    <rPh sb="4" eb="5">
      <t>ヒ</t>
    </rPh>
    <rPh sb="5" eb="7">
      <t>ホウシキ</t>
    </rPh>
    <phoneticPr fontId="2"/>
  </si>
  <si>
    <t>【新規開業特例（２０２０年８月２０日から２０２１年８月１９日に営業開始した店舗）】</t>
    <rPh sb="1" eb="3">
      <t>シンキ</t>
    </rPh>
    <rPh sb="3" eb="7">
      <t>カイギョウトクレイ</t>
    </rPh>
    <rPh sb="12" eb="13">
      <t>ネン</t>
    </rPh>
    <rPh sb="14" eb="15">
      <t>ガツ</t>
    </rPh>
    <rPh sb="17" eb="18">
      <t>ヒ</t>
    </rPh>
    <rPh sb="24" eb="25">
      <t>ネン</t>
    </rPh>
    <rPh sb="26" eb="27">
      <t>ガツ</t>
    </rPh>
    <rPh sb="29" eb="30">
      <t>ニチ</t>
    </rPh>
    <rPh sb="31" eb="33">
      <t>エイギョウ</t>
    </rPh>
    <rPh sb="33" eb="35">
      <t>カイシ</t>
    </rPh>
    <rPh sb="37" eb="39">
      <t>テンポ</t>
    </rPh>
    <phoneticPr fontId="2"/>
  </si>
  <si>
    <t>※「2020/8/20」という形式で入力してください。</t>
    <rPh sb="15" eb="17">
      <t>ケイシキ</t>
    </rPh>
    <rPh sb="18" eb="20">
      <t>ニュウリョク</t>
    </rPh>
    <phoneticPr fontId="2"/>
  </si>
  <si>
    <t>営業開始日から２０２１年８月１９日までの売上高の合計</t>
    <rPh sb="11" eb="12">
      <t>ネン</t>
    </rPh>
    <rPh sb="13" eb="14">
      <t>ガツ</t>
    </rPh>
    <rPh sb="16" eb="17">
      <t>ヒ</t>
    </rPh>
    <rPh sb="20" eb="22">
      <t>ウリアゲ</t>
    </rPh>
    <rPh sb="22" eb="23">
      <t>タカ</t>
    </rPh>
    <rPh sb="24" eb="26">
      <t>ゴウケイ</t>
    </rPh>
    <phoneticPr fontId="2"/>
  </si>
  <si>
    <t>※営業開始日から８月１９日までの日数</t>
    <rPh sb="9" eb="10">
      <t>ガツ</t>
    </rPh>
    <phoneticPr fontId="2"/>
  </si>
  <si>
    <t>C</t>
    <phoneticPr fontId="2"/>
  </si>
  <si>
    <t>D</t>
    <phoneticPr fontId="2"/>
  </si>
  <si>
    <t>２０２１年８月２０日から８月２６日の売上高の合計</t>
    <rPh sb="4" eb="5">
      <t>ネン</t>
    </rPh>
    <rPh sb="6" eb="7">
      <t>ガツ</t>
    </rPh>
    <rPh sb="9" eb="10">
      <t>ヒ</t>
    </rPh>
    <rPh sb="13" eb="14">
      <t>ガツ</t>
    </rPh>
    <rPh sb="16" eb="17">
      <t>ヒ</t>
    </rPh>
    <rPh sb="18" eb="20">
      <t>ウリアゲ</t>
    </rPh>
    <rPh sb="20" eb="21">
      <t>タカ</t>
    </rPh>
    <rPh sb="22" eb="24">
      <t>ゴウケイ</t>
    </rPh>
    <phoneticPr fontId="2"/>
  </si>
  <si>
    <t>蔵王町新型コロナウイルス感染拡大防止協力金(第３期)　店舗ごとの支給額計算補助シート（開業特例用）</t>
    <rPh sb="0" eb="3">
      <t>ザオウマチ</t>
    </rPh>
    <rPh sb="3" eb="5">
      <t>シンガタ</t>
    </rPh>
    <rPh sb="12" eb="14">
      <t>カンセン</t>
    </rPh>
    <rPh sb="14" eb="16">
      <t>カクダイ</t>
    </rPh>
    <rPh sb="16" eb="18">
      <t>ボウシ</t>
    </rPh>
    <rPh sb="18" eb="21">
      <t>キョウリョクキン</t>
    </rPh>
    <rPh sb="22" eb="23">
      <t>ダイ</t>
    </rPh>
    <rPh sb="24" eb="25">
      <t>キ</t>
    </rPh>
    <rPh sb="27" eb="29">
      <t>テンポ</t>
    </rPh>
    <rPh sb="32" eb="34">
      <t>シキュウ</t>
    </rPh>
    <rPh sb="34" eb="35">
      <t>ガク</t>
    </rPh>
    <rPh sb="35" eb="37">
      <t>ケイサン</t>
    </rPh>
    <rPh sb="37" eb="39">
      <t>ホジョ</t>
    </rPh>
    <rPh sb="43" eb="45">
      <t>カイギョウ</t>
    </rPh>
    <rPh sb="45" eb="47">
      <t>トクレイ</t>
    </rPh>
    <rPh sb="47" eb="48">
      <t>ヨウ</t>
    </rPh>
    <rPh sb="48" eb="49">
      <t>ツウヨウ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</si>
</sst>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#,##0_ "/>
    <numFmt numFmtId="178" formatCode="#,##0;&quot;△ &quot;#,##0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b/>
      <sz val="2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33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3" fillId="0" borderId="0" xfId="0" applyFont="1" applyAlignment="1" applyProtection="1">
      <alignment horizontal="right" vertical="top"/>
    </xf>
    <xf numFmtId="0" fontId="3" fillId="0" borderId="0" xfId="0" applyFont="1" applyAlignment="1" applyProtection="1">
      <alignment vertical="top"/>
    </xf>
    <xf numFmtId="0" fontId="3" fillId="0" borderId="0" xfId="0" applyFont="1" applyAlignment="1" applyProtection="1">
      <alignment horizontal="center" vertical="top"/>
    </xf>
    <xf numFmtId="0" fontId="4" fillId="0" borderId="0" xfId="0" applyFont="1" applyFill="1" applyAlignment="1" applyProtection="1">
      <alignment horizontal="left" vertical="center"/>
    </xf>
    <xf numFmtId="0" fontId="5" fillId="0" borderId="0" xfId="0" applyFont="1" applyAlignment="1" applyProtection="1">
      <alignment horizontal="center"/>
    </xf>
    <xf numFmtId="176" fontId="3" fillId="0" borderId="0" xfId="0" applyNumberFormat="1" applyFont="1" applyAlignment="1" applyProtection="1">
      <alignment vertical="top"/>
    </xf>
    <xf numFmtId="14" fontId="3" fillId="0" borderId="0" xfId="0" applyNumberFormat="1" applyFont="1" applyAlignment="1" applyProtection="1">
      <alignment vertical="top"/>
    </xf>
    <xf numFmtId="0" fontId="6" fillId="0" borderId="0" xfId="0" applyFont="1" applyAlignment="1" applyProtection="1">
      <alignment horizontal="right" vertical="center"/>
    </xf>
    <xf numFmtId="14" fontId="7" fillId="3" borderId="1" xfId="0" applyNumberFormat="1" applyFont="1" applyFill="1" applyBorder="1" applyAlignment="1" applyProtection="1">
      <alignment horizontal="right"/>
    </xf>
    <xf numFmtId="14" fontId="8" fillId="0" borderId="0" xfId="0" applyNumberFormat="1" applyFont="1" applyAlignment="1" applyProtection="1">
      <alignment horizontal="left" vertical="center"/>
    </xf>
    <xf numFmtId="56" fontId="3" fillId="0" borderId="0" xfId="0" applyNumberFormat="1" applyFont="1" applyAlignment="1" applyProtection="1">
      <alignment vertical="top"/>
    </xf>
    <xf numFmtId="0" fontId="3" fillId="0" borderId="0" xfId="0" applyNumberFormat="1" applyFont="1" applyAlignment="1" applyProtection="1">
      <alignment vertical="top"/>
    </xf>
    <xf numFmtId="0" fontId="3" fillId="0" borderId="0" xfId="0" applyFont="1" applyAlignment="1" applyProtection="1"/>
    <xf numFmtId="0" fontId="9" fillId="0" borderId="0" xfId="0" applyFont="1" applyAlignment="1" applyProtection="1">
      <alignment horizontal="left"/>
    </xf>
    <xf numFmtId="0" fontId="10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right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vertical="center" wrapText="1"/>
    </xf>
    <xf numFmtId="0" fontId="8" fillId="0" borderId="4" xfId="0" applyFont="1" applyBorder="1" applyAlignment="1" applyProtection="1">
      <alignment horizontal="center" vertical="center"/>
    </xf>
    <xf numFmtId="177" fontId="7" fillId="3" borderId="5" xfId="0" applyNumberFormat="1" applyFont="1" applyFill="1" applyBorder="1" applyAlignment="1" applyProtection="1">
      <alignment horizontal="right"/>
    </xf>
    <xf numFmtId="0" fontId="6" fillId="0" borderId="0" xfId="0" applyFont="1" applyBorder="1" applyAlignment="1" applyProtection="1"/>
    <xf numFmtId="178" fontId="7" fillId="4" borderId="1" xfId="0" applyNumberFormat="1" applyFont="1" applyFill="1" applyBorder="1" applyAlignment="1" applyProtection="1">
      <alignment horizontal="right"/>
    </xf>
    <xf numFmtId="0" fontId="6" fillId="0" borderId="0" xfId="0" applyFont="1" applyAlignment="1" applyProtection="1"/>
    <xf numFmtId="0" fontId="3" fillId="0" borderId="0" xfId="0" applyFont="1" applyFill="1" applyAlignment="1" applyProtection="1">
      <alignment vertical="top"/>
    </xf>
    <xf numFmtId="0" fontId="11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center" vertical="center"/>
    </xf>
    <xf numFmtId="177" fontId="7" fillId="0" borderId="0" xfId="0" applyNumberFormat="1" applyFont="1" applyFill="1" applyBorder="1" applyAlignment="1" applyProtection="1">
      <alignment horizontal="right"/>
    </xf>
    <xf numFmtId="0" fontId="6" fillId="0" borderId="0" xfId="0" applyFont="1" applyFill="1" applyBorder="1" applyAlignment="1" applyProtection="1"/>
    <xf numFmtId="0" fontId="3" fillId="0" borderId="0" xfId="0" applyFont="1" applyFill="1" applyAlignment="1" applyProtection="1"/>
    <xf numFmtId="178" fontId="7" fillId="0" borderId="0" xfId="0" applyNumberFormat="1" applyFont="1" applyFill="1" applyBorder="1" applyAlignment="1" applyProtection="1">
      <alignment horizontal="right"/>
    </xf>
    <xf numFmtId="0" fontId="6" fillId="0" borderId="0" xfId="0" applyFont="1" applyFill="1" applyAlignment="1" applyProtection="1"/>
    <xf numFmtId="177" fontId="6" fillId="0" borderId="0" xfId="0" applyNumberFormat="1" applyFont="1" applyFill="1" applyBorder="1" applyAlignment="1" applyProtection="1">
      <alignment horizontal="right" shrinkToFit="1"/>
    </xf>
    <xf numFmtId="0" fontId="8" fillId="0" borderId="0" xfId="0" applyFont="1" applyAlignment="1" applyProtection="1">
      <alignment horizontal="right" vertical="center"/>
    </xf>
    <xf numFmtId="176" fontId="6" fillId="0" borderId="2" xfId="0" applyNumberFormat="1" applyFont="1" applyBorder="1" applyAlignment="1" applyProtection="1">
      <alignment horizontal="right" vertical="center"/>
    </xf>
    <xf numFmtId="0" fontId="8" fillId="0" borderId="0" xfId="0" applyFont="1" applyAlignment="1" applyProtection="1"/>
    <xf numFmtId="0" fontId="11" fillId="0" borderId="2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right"/>
    </xf>
    <xf numFmtId="176" fontId="8" fillId="0" borderId="0" xfId="0" applyNumberFormat="1" applyFont="1" applyAlignment="1" applyProtection="1">
      <alignment horizontal="right" vertical="center"/>
    </xf>
    <xf numFmtId="0" fontId="3" fillId="0" borderId="3" xfId="0" applyFont="1" applyBorder="1" applyAlignment="1" applyProtection="1">
      <alignment vertical="center"/>
    </xf>
    <xf numFmtId="178" fontId="7" fillId="3" borderId="5" xfId="0" applyNumberFormat="1" applyFont="1" applyFill="1" applyBorder="1" applyAlignment="1" applyProtection="1">
      <alignment horizontal="right"/>
    </xf>
    <xf numFmtId="0" fontId="6" fillId="0" borderId="0" xfId="0" applyFont="1" applyAlignment="1" applyProtection="1">
      <alignment horizontal="center" vertical="center" wrapText="1"/>
    </xf>
    <xf numFmtId="178" fontId="7" fillId="4" borderId="1" xfId="0" applyNumberFormat="1" applyFont="1" applyFill="1" applyBorder="1" applyAlignment="1" applyProtection="1">
      <alignment horizontal="right" wrapText="1"/>
    </xf>
    <xf numFmtId="177" fontId="7" fillId="4" borderId="1" xfId="0" applyNumberFormat="1" applyFont="1" applyFill="1" applyBorder="1" applyAlignment="1" applyProtection="1">
      <alignment horizontal="right" shrinkToFit="1"/>
    </xf>
    <xf numFmtId="0" fontId="3" fillId="0" borderId="0" xfId="0" applyFont="1" applyFill="1" applyBorder="1" applyAlignment="1" applyProtection="1">
      <alignment vertical="center"/>
    </xf>
    <xf numFmtId="0" fontId="6" fillId="0" borderId="0" xfId="0" applyFont="1" applyFill="1" applyAlignment="1" applyProtection="1">
      <alignment horizontal="left" vertical="center" wrapText="1"/>
    </xf>
    <xf numFmtId="0" fontId="6" fillId="0" borderId="0" xfId="0" applyFont="1" applyFill="1" applyAlignment="1" applyProtection="1">
      <alignment horizontal="left" wrapText="1"/>
    </xf>
    <xf numFmtId="178" fontId="7" fillId="0" borderId="0" xfId="0" applyNumberFormat="1" applyFont="1" applyFill="1" applyBorder="1" applyAlignment="1" applyProtection="1">
      <alignment horizontal="right" wrapText="1"/>
    </xf>
    <xf numFmtId="177" fontId="7" fillId="0" borderId="0" xfId="0" applyNumberFormat="1" applyFont="1" applyFill="1" applyBorder="1" applyAlignment="1" applyProtection="1">
      <alignment horizontal="right" shrinkToFit="1"/>
    </xf>
    <xf numFmtId="0" fontId="5" fillId="0" borderId="0" xfId="0" applyFont="1" applyFill="1" applyBorder="1" applyAlignment="1" applyProtection="1">
      <alignment vertical="center" wrapText="1"/>
    </xf>
    <xf numFmtId="0" fontId="14" fillId="0" borderId="0" xfId="0" applyFont="1" applyFill="1" applyAlignment="1" applyProtection="1">
      <alignment horizontal="left" vertical="center"/>
    </xf>
    <xf numFmtId="0" fontId="15" fillId="0" borderId="0" xfId="0" applyFont="1" applyAlignment="1" applyProtection="1">
      <alignment horizontal="right" vertical="top"/>
    </xf>
    <xf numFmtId="0" fontId="15" fillId="0" borderId="0" xfId="0" applyFont="1" applyAlignment="1" applyProtection="1">
      <alignment vertical="top"/>
    </xf>
    <xf numFmtId="0" fontId="15" fillId="0" borderId="0" xfId="0" applyFont="1" applyAlignment="1" applyProtection="1">
      <alignment horizontal="center" vertical="top"/>
    </xf>
    <xf numFmtId="176" fontId="0" fillId="0" borderId="0" xfId="0" applyNumberFormat="1">
      <alignment vertical="center"/>
    </xf>
    <xf numFmtId="0" fontId="11" fillId="0" borderId="0" xfId="0" applyFont="1" applyAlignment="1" applyProtection="1">
      <alignment horizontal="center" vertical="center" wrapText="1"/>
    </xf>
    <xf numFmtId="0" fontId="13" fillId="2" borderId="0" xfId="0" applyFont="1" applyFill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Fill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17318</xdr:colOff>
      <xdr:row>7</xdr:row>
      <xdr:rowOff>171856</xdr:rowOff>
    </xdr:from>
    <xdr:to>
      <xdr:col>7</xdr:col>
      <xdr:colOff>1669318</xdr:colOff>
      <xdr:row>7</xdr:row>
      <xdr:rowOff>346481</xdr:rowOff>
    </xdr:to>
    <xdr:sp macro="" textlink="">
      <xdr:nvSpPr>
        <xdr:cNvPr id="2" name="右矢印 1"/>
        <xdr:cNvSpPr/>
      </xdr:nvSpPr>
      <xdr:spPr>
        <a:xfrm>
          <a:off x="7408718" y="3457981"/>
          <a:ext cx="2394950" cy="174625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461061</xdr:colOff>
      <xdr:row>7</xdr:row>
      <xdr:rowOff>176893</xdr:rowOff>
    </xdr:from>
    <xdr:to>
      <xdr:col>10</xdr:col>
      <xdr:colOff>281786</xdr:colOff>
      <xdr:row>7</xdr:row>
      <xdr:rowOff>329712</xdr:rowOff>
    </xdr:to>
    <xdr:sp macro="" textlink="">
      <xdr:nvSpPr>
        <xdr:cNvPr id="3" name="右矢印 2"/>
        <xdr:cNvSpPr/>
      </xdr:nvSpPr>
      <xdr:spPr>
        <a:xfrm>
          <a:off x="12843561" y="3463018"/>
          <a:ext cx="477950" cy="152819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461061</xdr:colOff>
      <xdr:row>17</xdr:row>
      <xdr:rowOff>176891</xdr:rowOff>
    </xdr:from>
    <xdr:to>
      <xdr:col>10</xdr:col>
      <xdr:colOff>281786</xdr:colOff>
      <xdr:row>17</xdr:row>
      <xdr:rowOff>329710</xdr:rowOff>
    </xdr:to>
    <xdr:sp macro="" textlink="">
      <xdr:nvSpPr>
        <xdr:cNvPr id="4" name="右矢印 3"/>
        <xdr:cNvSpPr/>
      </xdr:nvSpPr>
      <xdr:spPr>
        <a:xfrm>
          <a:off x="12843561" y="8168366"/>
          <a:ext cx="477950" cy="152819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137060</xdr:colOff>
      <xdr:row>25</xdr:row>
      <xdr:rowOff>265337</xdr:rowOff>
    </xdr:from>
    <xdr:to>
      <xdr:col>13</xdr:col>
      <xdr:colOff>639536</xdr:colOff>
      <xdr:row>31</xdr:row>
      <xdr:rowOff>57150</xdr:rowOff>
    </xdr:to>
    <xdr:sp macro="" textlink="">
      <xdr:nvSpPr>
        <xdr:cNvPr id="5" name="テキスト ボックス 4"/>
        <xdr:cNvSpPr txBox="1"/>
      </xdr:nvSpPr>
      <xdr:spPr>
        <a:xfrm>
          <a:off x="822860" y="15095762"/>
          <a:ext cx="11246676" cy="1392013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基準額の計算方法の特例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（新規開業特例）</a:t>
          </a:r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　２０２０年７月２２日から２０２１年７月２０日の間に営業開始した店舗は次のいずれかの方法により１日当たりの売上高を計算します。</a:t>
          </a:r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　＜１日当たりの売上高の計算方法＞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　（ア）８月方式：営業開始日から２０２１年７月３１日までの売上高の合計</a:t>
          </a:r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÷</a:t>
          </a:r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営業開始日から２０２１年</a:t>
          </a:r>
          <a:r>
            <a:rPr kumimoji="1" lang="ja-JP" altLang="en-US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７</a:t>
          </a:r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月３１日までの</a:t>
          </a:r>
          <a:r>
            <a:rPr kumimoji="1" lang="ja-JP" altLang="en-US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日数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　（イ）時短要請日方式：</a:t>
          </a:r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営業開始日から２０２１年</a:t>
          </a:r>
          <a:r>
            <a:rPr kumimoji="1" lang="ja-JP" altLang="en-US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８</a:t>
          </a:r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月</a:t>
          </a:r>
          <a:r>
            <a:rPr kumimoji="1" lang="ja-JP" altLang="en-US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１９</a:t>
          </a:r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日までの売上高の合計</a:t>
          </a:r>
          <a:r>
            <a:rPr kumimoji="1" lang="en-US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÷</a:t>
          </a:r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営業開始日から２０２１年</a:t>
          </a:r>
          <a:r>
            <a:rPr kumimoji="1" lang="ja-JP" altLang="en-US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８</a:t>
          </a:r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月</a:t>
          </a:r>
          <a:r>
            <a:rPr kumimoji="1" lang="ja-JP" altLang="en-US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１９</a:t>
          </a:r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日までの日数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13</xdr:col>
      <xdr:colOff>415637</xdr:colOff>
      <xdr:row>6</xdr:row>
      <xdr:rowOff>164523</xdr:rowOff>
    </xdr:from>
    <xdr:to>
      <xdr:col>13</xdr:col>
      <xdr:colOff>894051</xdr:colOff>
      <xdr:row>22</xdr:row>
      <xdr:rowOff>258329</xdr:rowOff>
    </xdr:to>
    <xdr:sp macro="" textlink="">
      <xdr:nvSpPr>
        <xdr:cNvPr id="6" name="テキスト ボックス 5"/>
        <xdr:cNvSpPr txBox="1"/>
      </xdr:nvSpPr>
      <xdr:spPr>
        <a:xfrm>
          <a:off x="16398587" y="3260148"/>
          <a:ext cx="478414" cy="79519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最も支給額が大きくなる組み合わせが推奨です。</a:t>
          </a:r>
        </a:p>
        <a:p>
          <a:endParaRPr kumimoji="1" lang="ja-JP" altLang="en-US" sz="1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9</xdr:col>
      <xdr:colOff>461061</xdr:colOff>
      <xdr:row>23</xdr:row>
      <xdr:rowOff>176891</xdr:rowOff>
    </xdr:from>
    <xdr:to>
      <xdr:col>10</xdr:col>
      <xdr:colOff>281786</xdr:colOff>
      <xdr:row>23</xdr:row>
      <xdr:rowOff>329710</xdr:rowOff>
    </xdr:to>
    <xdr:sp macro="" textlink="">
      <xdr:nvSpPr>
        <xdr:cNvPr id="7" name="右矢印 6"/>
        <xdr:cNvSpPr/>
      </xdr:nvSpPr>
      <xdr:spPr>
        <a:xfrm>
          <a:off x="12843561" y="11387816"/>
          <a:ext cx="477950" cy="152819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0</xdr:colOff>
      <xdr:row>7</xdr:row>
      <xdr:rowOff>34633</xdr:rowOff>
    </xdr:from>
    <xdr:to>
      <xdr:col>13</xdr:col>
      <xdr:colOff>381000</xdr:colOff>
      <xdr:row>25</xdr:row>
      <xdr:rowOff>53804</xdr:rowOff>
    </xdr:to>
    <xdr:sp macro="" textlink="">
      <xdr:nvSpPr>
        <xdr:cNvPr id="8" name="左中かっこ 7"/>
        <xdr:cNvSpPr/>
      </xdr:nvSpPr>
      <xdr:spPr>
        <a:xfrm rot="10800000">
          <a:off x="15982950" y="3320758"/>
          <a:ext cx="381000" cy="8877421"/>
        </a:xfrm>
        <a:prstGeom prst="leftBrace">
          <a:avLst>
            <a:gd name="adj1" fmla="val 8333"/>
            <a:gd name="adj2" fmla="val 87750"/>
          </a:avLst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442011</xdr:colOff>
      <xdr:row>11</xdr:row>
      <xdr:rowOff>376918</xdr:rowOff>
    </xdr:from>
    <xdr:to>
      <xdr:col>10</xdr:col>
      <xdr:colOff>262736</xdr:colOff>
      <xdr:row>11</xdr:row>
      <xdr:rowOff>529737</xdr:rowOff>
    </xdr:to>
    <xdr:sp macro="" textlink="">
      <xdr:nvSpPr>
        <xdr:cNvPr id="11" name="右矢印 10"/>
        <xdr:cNvSpPr/>
      </xdr:nvSpPr>
      <xdr:spPr>
        <a:xfrm>
          <a:off x="8747811" y="4024993"/>
          <a:ext cx="506525" cy="152819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684068</xdr:colOff>
      <xdr:row>11</xdr:row>
      <xdr:rowOff>373207</xdr:rowOff>
    </xdr:from>
    <xdr:to>
      <xdr:col>7</xdr:col>
      <xdr:colOff>669193</xdr:colOff>
      <xdr:row>11</xdr:row>
      <xdr:rowOff>547832</xdr:rowOff>
    </xdr:to>
    <xdr:sp macro="" textlink="">
      <xdr:nvSpPr>
        <xdr:cNvPr id="12" name="右矢印 11"/>
        <xdr:cNvSpPr/>
      </xdr:nvSpPr>
      <xdr:spPr>
        <a:xfrm>
          <a:off x="5922818" y="4021282"/>
          <a:ext cx="1356725" cy="174625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17317</xdr:colOff>
      <xdr:row>17</xdr:row>
      <xdr:rowOff>121226</xdr:rowOff>
    </xdr:from>
    <xdr:to>
      <xdr:col>6</xdr:col>
      <xdr:colOff>555687</xdr:colOff>
      <xdr:row>17</xdr:row>
      <xdr:rowOff>331248</xdr:rowOff>
    </xdr:to>
    <xdr:sp macro="" textlink="">
      <xdr:nvSpPr>
        <xdr:cNvPr id="13" name="右矢印 12"/>
        <xdr:cNvSpPr/>
      </xdr:nvSpPr>
      <xdr:spPr>
        <a:xfrm>
          <a:off x="7408717" y="8112701"/>
          <a:ext cx="538370" cy="210022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152792</xdr:colOff>
      <xdr:row>17</xdr:row>
      <xdr:rowOff>284513</xdr:rowOff>
    </xdr:from>
    <xdr:to>
      <xdr:col>6</xdr:col>
      <xdr:colOff>547402</xdr:colOff>
      <xdr:row>18</xdr:row>
      <xdr:rowOff>410253</xdr:rowOff>
    </xdr:to>
    <xdr:sp macro="" textlink="">
      <xdr:nvSpPr>
        <xdr:cNvPr id="14" name="屈折矢印 13"/>
        <xdr:cNvSpPr/>
      </xdr:nvSpPr>
      <xdr:spPr>
        <a:xfrm rot="5400000">
          <a:off x="7445264" y="8374916"/>
          <a:ext cx="592465" cy="394610"/>
        </a:xfrm>
        <a:prstGeom prst="bentUpArrow">
          <a:avLst>
            <a:gd name="adj1" fmla="val 22901"/>
            <a:gd name="adj2" fmla="val 25000"/>
            <a:gd name="adj3" fmla="val 28611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152792</xdr:colOff>
      <xdr:row>23</xdr:row>
      <xdr:rowOff>284513</xdr:rowOff>
    </xdr:from>
    <xdr:to>
      <xdr:col>6</xdr:col>
      <xdr:colOff>547402</xdr:colOff>
      <xdr:row>24</xdr:row>
      <xdr:rowOff>410253</xdr:rowOff>
    </xdr:to>
    <xdr:sp macro="" textlink="">
      <xdr:nvSpPr>
        <xdr:cNvPr id="15" name="屈折矢印 14"/>
        <xdr:cNvSpPr/>
      </xdr:nvSpPr>
      <xdr:spPr>
        <a:xfrm rot="5400000">
          <a:off x="7445264" y="11594366"/>
          <a:ext cx="592465" cy="394610"/>
        </a:xfrm>
        <a:prstGeom prst="bentUpArrow">
          <a:avLst>
            <a:gd name="adj1" fmla="val 22901"/>
            <a:gd name="adj2" fmla="val 25000"/>
            <a:gd name="adj3" fmla="val 28611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461061</xdr:colOff>
      <xdr:row>24</xdr:row>
      <xdr:rowOff>176891</xdr:rowOff>
    </xdr:from>
    <xdr:to>
      <xdr:col>10</xdr:col>
      <xdr:colOff>281786</xdr:colOff>
      <xdr:row>24</xdr:row>
      <xdr:rowOff>329710</xdr:rowOff>
    </xdr:to>
    <xdr:sp macro="" textlink="">
      <xdr:nvSpPr>
        <xdr:cNvPr id="16" name="右矢印 15"/>
        <xdr:cNvSpPr/>
      </xdr:nvSpPr>
      <xdr:spPr>
        <a:xfrm>
          <a:off x="12843561" y="11854541"/>
          <a:ext cx="477950" cy="152819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1333</xdr:colOff>
      <xdr:row>23</xdr:row>
      <xdr:rowOff>162525</xdr:rowOff>
    </xdr:from>
    <xdr:to>
      <xdr:col>6</xdr:col>
      <xdr:colOff>535705</xdr:colOff>
      <xdr:row>23</xdr:row>
      <xdr:rowOff>372547</xdr:rowOff>
    </xdr:to>
    <xdr:sp macro="" textlink="">
      <xdr:nvSpPr>
        <xdr:cNvPr id="17" name="右矢印 16"/>
        <xdr:cNvSpPr/>
      </xdr:nvSpPr>
      <xdr:spPr>
        <a:xfrm>
          <a:off x="7392733" y="11373450"/>
          <a:ext cx="534372" cy="210022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461061</xdr:colOff>
      <xdr:row>23</xdr:row>
      <xdr:rowOff>176891</xdr:rowOff>
    </xdr:from>
    <xdr:to>
      <xdr:col>10</xdr:col>
      <xdr:colOff>281786</xdr:colOff>
      <xdr:row>23</xdr:row>
      <xdr:rowOff>329710</xdr:rowOff>
    </xdr:to>
    <xdr:sp macro="" textlink="">
      <xdr:nvSpPr>
        <xdr:cNvPr id="18" name="右矢印 17"/>
        <xdr:cNvSpPr/>
      </xdr:nvSpPr>
      <xdr:spPr>
        <a:xfrm>
          <a:off x="12843561" y="11387816"/>
          <a:ext cx="477950" cy="152819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461061</xdr:colOff>
      <xdr:row>24</xdr:row>
      <xdr:rowOff>176891</xdr:rowOff>
    </xdr:from>
    <xdr:to>
      <xdr:col>10</xdr:col>
      <xdr:colOff>281786</xdr:colOff>
      <xdr:row>24</xdr:row>
      <xdr:rowOff>329710</xdr:rowOff>
    </xdr:to>
    <xdr:sp macro="" textlink="">
      <xdr:nvSpPr>
        <xdr:cNvPr id="19" name="右矢印 18"/>
        <xdr:cNvSpPr/>
      </xdr:nvSpPr>
      <xdr:spPr>
        <a:xfrm>
          <a:off x="12843561" y="11854541"/>
          <a:ext cx="477950" cy="152819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463783</xdr:colOff>
      <xdr:row>18</xdr:row>
      <xdr:rowOff>179613</xdr:rowOff>
    </xdr:from>
    <xdr:to>
      <xdr:col>10</xdr:col>
      <xdr:colOff>284508</xdr:colOff>
      <xdr:row>18</xdr:row>
      <xdr:rowOff>332432</xdr:rowOff>
    </xdr:to>
    <xdr:sp macro="" textlink="">
      <xdr:nvSpPr>
        <xdr:cNvPr id="20" name="右矢印 19"/>
        <xdr:cNvSpPr/>
      </xdr:nvSpPr>
      <xdr:spPr>
        <a:xfrm>
          <a:off x="12846283" y="8637813"/>
          <a:ext cx="477950" cy="152819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461061</xdr:colOff>
      <xdr:row>23</xdr:row>
      <xdr:rowOff>176891</xdr:rowOff>
    </xdr:from>
    <xdr:to>
      <xdr:col>10</xdr:col>
      <xdr:colOff>281786</xdr:colOff>
      <xdr:row>23</xdr:row>
      <xdr:rowOff>329710</xdr:rowOff>
    </xdr:to>
    <xdr:sp macro="" textlink="">
      <xdr:nvSpPr>
        <xdr:cNvPr id="25" name="右矢印 24"/>
        <xdr:cNvSpPr/>
      </xdr:nvSpPr>
      <xdr:spPr>
        <a:xfrm>
          <a:off x="12843561" y="11387816"/>
          <a:ext cx="477950" cy="152819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17317</xdr:colOff>
      <xdr:row>23</xdr:row>
      <xdr:rowOff>121226</xdr:rowOff>
    </xdr:from>
    <xdr:to>
      <xdr:col>6</xdr:col>
      <xdr:colOff>555687</xdr:colOff>
      <xdr:row>23</xdr:row>
      <xdr:rowOff>331248</xdr:rowOff>
    </xdr:to>
    <xdr:sp macro="" textlink="">
      <xdr:nvSpPr>
        <xdr:cNvPr id="26" name="右矢印 25"/>
        <xdr:cNvSpPr/>
      </xdr:nvSpPr>
      <xdr:spPr>
        <a:xfrm>
          <a:off x="7408717" y="11332151"/>
          <a:ext cx="538370" cy="210022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152792</xdr:colOff>
      <xdr:row>23</xdr:row>
      <xdr:rowOff>284513</xdr:rowOff>
    </xdr:from>
    <xdr:to>
      <xdr:col>6</xdr:col>
      <xdr:colOff>547402</xdr:colOff>
      <xdr:row>24</xdr:row>
      <xdr:rowOff>410253</xdr:rowOff>
    </xdr:to>
    <xdr:sp macro="" textlink="">
      <xdr:nvSpPr>
        <xdr:cNvPr id="27" name="屈折矢印 26"/>
        <xdr:cNvSpPr/>
      </xdr:nvSpPr>
      <xdr:spPr>
        <a:xfrm rot="5400000">
          <a:off x="7445264" y="11594366"/>
          <a:ext cx="592465" cy="394610"/>
        </a:xfrm>
        <a:prstGeom prst="bentUpArrow">
          <a:avLst>
            <a:gd name="adj1" fmla="val 22901"/>
            <a:gd name="adj2" fmla="val 25000"/>
            <a:gd name="adj3" fmla="val 28611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463783</xdr:colOff>
      <xdr:row>24</xdr:row>
      <xdr:rowOff>179613</xdr:rowOff>
    </xdr:from>
    <xdr:to>
      <xdr:col>10</xdr:col>
      <xdr:colOff>284508</xdr:colOff>
      <xdr:row>24</xdr:row>
      <xdr:rowOff>332432</xdr:rowOff>
    </xdr:to>
    <xdr:sp macro="" textlink="">
      <xdr:nvSpPr>
        <xdr:cNvPr id="28" name="右矢印 27"/>
        <xdr:cNvSpPr/>
      </xdr:nvSpPr>
      <xdr:spPr>
        <a:xfrm>
          <a:off x="12846283" y="11857263"/>
          <a:ext cx="477950" cy="152819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tabSelected="1" workbookViewId="0">
      <selection activeCell="G16" sqref="G16"/>
    </sheetView>
  </sheetViews>
  <sheetFormatPr defaultRowHeight="18.75" x14ac:dyDescent="0.4"/>
  <cols>
    <col min="2" max="2" width="14.25" customWidth="1"/>
    <col min="3" max="3" width="24.25" customWidth="1"/>
    <col min="5" max="5" width="20.75" bestFit="1" customWidth="1"/>
    <col min="9" max="9" width="13.25" customWidth="1"/>
    <col min="12" max="12" width="15.375" customWidth="1"/>
    <col min="14" max="14" width="12.375" customWidth="1"/>
    <col min="17" max="17" width="10.25" bestFit="1" customWidth="1"/>
  </cols>
  <sheetData>
    <row r="1" spans="1:17" x14ac:dyDescent="0.4">
      <c r="A1" s="63" t="s">
        <v>26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7" ht="32.25" customHeight="1" x14ac:dyDescent="0.4">
      <c r="A2" s="65" t="s">
        <v>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</row>
    <row r="3" spans="1:17" x14ac:dyDescent="0.4">
      <c r="A3" s="57" t="s">
        <v>19</v>
      </c>
      <c r="B3" s="58"/>
      <c r="C3" s="59"/>
      <c r="D3" s="60"/>
      <c r="E3" s="59"/>
      <c r="F3" s="59"/>
      <c r="G3" s="59"/>
      <c r="H3" s="59"/>
      <c r="I3" s="64" t="str">
        <f>IF($C$5="","",IF($C$5&lt;DATEVALUE("2020/8/20"),"！入力された営業開始日は、新規開業特例の適用対象外です。！",""))</f>
        <v/>
      </c>
      <c r="J3" s="64"/>
      <c r="K3" s="64"/>
      <c r="L3" s="64"/>
      <c r="M3" s="64"/>
      <c r="N3" s="64"/>
    </row>
    <row r="4" spans="1:17" ht="24.75" thickBot="1" x14ac:dyDescent="0.2">
      <c r="A4" s="4"/>
      <c r="B4" s="1"/>
      <c r="C4" s="5" t="s">
        <v>1</v>
      </c>
      <c r="D4" s="3"/>
      <c r="E4" s="2"/>
      <c r="F4" s="2"/>
      <c r="G4" s="2"/>
      <c r="H4" s="2"/>
      <c r="I4" s="6"/>
      <c r="J4" s="2"/>
      <c r="K4" s="2"/>
      <c r="L4" s="7"/>
      <c r="M4" s="2"/>
      <c r="N4" s="2"/>
    </row>
    <row r="5" spans="1:17" ht="24.75" thickBot="1" x14ac:dyDescent="0.25">
      <c r="A5" s="4"/>
      <c r="B5" s="8" t="s">
        <v>2</v>
      </c>
      <c r="C5" s="9"/>
      <c r="D5" s="3"/>
      <c r="E5" s="10" t="s">
        <v>20</v>
      </c>
      <c r="F5" s="2"/>
      <c r="G5" s="2"/>
      <c r="H5" s="11"/>
      <c r="I5" s="12"/>
      <c r="J5" s="2"/>
      <c r="K5" s="2"/>
      <c r="L5" s="7"/>
      <c r="M5" s="2"/>
      <c r="N5" s="2"/>
    </row>
    <row r="6" spans="1:17" ht="24" x14ac:dyDescent="0.25">
      <c r="A6" s="13"/>
      <c r="B6" s="14" t="s">
        <v>3</v>
      </c>
      <c r="C6" s="15"/>
      <c r="D6" s="16"/>
      <c r="E6" s="5"/>
      <c r="F6" s="13"/>
      <c r="G6" s="14" t="s">
        <v>4</v>
      </c>
      <c r="H6" s="14"/>
      <c r="I6" s="17"/>
      <c r="J6" s="13"/>
      <c r="K6" s="13"/>
      <c r="L6" s="14" t="s">
        <v>5</v>
      </c>
      <c r="M6" s="13"/>
      <c r="N6" s="13"/>
      <c r="Q6" s="61"/>
    </row>
    <row r="7" spans="1:17" ht="19.5" thickBot="1" x14ac:dyDescent="0.25">
      <c r="A7" s="2"/>
      <c r="B7" s="14"/>
      <c r="C7" s="18"/>
      <c r="D7" s="19"/>
      <c r="E7" s="5" t="s">
        <v>1</v>
      </c>
      <c r="F7" s="2"/>
      <c r="G7" s="14"/>
      <c r="H7" s="14"/>
      <c r="I7" s="16"/>
      <c r="J7" s="2"/>
      <c r="K7" s="2"/>
      <c r="L7" s="16"/>
      <c r="M7" s="2"/>
      <c r="N7" s="2"/>
      <c r="Q7" s="61"/>
    </row>
    <row r="8" spans="1:17" ht="41.25" thickBot="1" x14ac:dyDescent="0.25">
      <c r="A8" s="2"/>
      <c r="B8" s="20" t="s">
        <v>6</v>
      </c>
      <c r="C8" s="21" t="s">
        <v>7</v>
      </c>
      <c r="D8" s="22" t="s">
        <v>8</v>
      </c>
      <c r="E8" s="23"/>
      <c r="F8" s="24" t="s">
        <v>9</v>
      </c>
      <c r="G8" s="13"/>
      <c r="H8" s="13"/>
      <c r="I8" s="25" t="str">
        <f>IF($C$5="","",IF((44408-$C$5+1)&lt;=0,"",IF($E8="","",IF(ROUNDUP($E8/$I$10*0.3,-3)&lt;25000,25000,IF(ROUNDUP($E8/$I$10*0.3,-3)&gt;75000,75000,ROUNDUP($E8/$I$10*0.3,-3))))))</f>
        <v/>
      </c>
      <c r="J8" s="26" t="s">
        <v>9</v>
      </c>
      <c r="K8" s="2"/>
      <c r="L8" s="50" t="str">
        <f>IF(I8="","",I8*7)</f>
        <v/>
      </c>
      <c r="M8" s="26" t="s">
        <v>9</v>
      </c>
      <c r="N8" s="2"/>
    </row>
    <row r="9" spans="1:17" ht="21" x14ac:dyDescent="0.2">
      <c r="A9" s="27"/>
      <c r="B9" s="28"/>
      <c r="C9" s="29"/>
      <c r="D9" s="30"/>
      <c r="E9" s="31"/>
      <c r="F9" s="32"/>
      <c r="G9" s="33"/>
      <c r="H9" s="33"/>
      <c r="I9" s="34"/>
      <c r="J9" s="35"/>
      <c r="K9" s="27"/>
      <c r="L9" s="36"/>
      <c r="M9" s="35"/>
      <c r="N9" s="27"/>
    </row>
    <row r="10" spans="1:17" ht="24" x14ac:dyDescent="0.2">
      <c r="A10" s="4"/>
      <c r="B10" s="2"/>
      <c r="C10" s="2"/>
      <c r="D10" s="2"/>
      <c r="E10" s="2"/>
      <c r="F10" s="2"/>
      <c r="G10" s="2"/>
      <c r="H10" s="37" t="s">
        <v>10</v>
      </c>
      <c r="I10" s="38" t="str">
        <f>IF(C5="","",IF((44408-C5+1)&lt;=0,"",44408-C5+1))</f>
        <v/>
      </c>
      <c r="J10" s="39" t="s">
        <v>11</v>
      </c>
      <c r="K10" s="2"/>
      <c r="L10" s="2"/>
      <c r="M10" s="2"/>
      <c r="N10" s="2"/>
    </row>
    <row r="11" spans="1:17" ht="24.75" thickBot="1" x14ac:dyDescent="0.2">
      <c r="A11" s="4"/>
      <c r="B11" s="1"/>
      <c r="C11" s="2"/>
      <c r="D11" s="3"/>
      <c r="E11" s="5" t="s">
        <v>1</v>
      </c>
      <c r="F11" s="2"/>
      <c r="G11" s="2"/>
      <c r="H11" s="2"/>
      <c r="I11" s="2"/>
      <c r="J11" s="2"/>
      <c r="K11" s="2"/>
      <c r="L11" s="2"/>
      <c r="M11" s="2"/>
      <c r="N11" s="2"/>
    </row>
    <row r="12" spans="1:17" ht="64.5" customHeight="1" thickBot="1" x14ac:dyDescent="0.25">
      <c r="A12" s="4"/>
      <c r="B12" s="40" t="s">
        <v>13</v>
      </c>
      <c r="C12" s="21" t="s">
        <v>21</v>
      </c>
      <c r="D12" s="41" t="s">
        <v>12</v>
      </c>
      <c r="E12" s="23"/>
      <c r="F12" s="24" t="s">
        <v>9</v>
      </c>
      <c r="G12" s="2"/>
      <c r="H12" s="2"/>
      <c r="I12" s="25" t="str">
        <f>IF($C$5="","",IF((44397-$C$5+1)&lt;=0,"",IF($E12="","",IF(ROUNDUP($E12/$I$14*0.3,-3)&lt;25000,25000,IF(ROUNDUP($E12/$I$14*0.3,-3)&gt;75000,75000,ROUNDUP($E12/$I$14*0.3,-3))))))</f>
        <v/>
      </c>
      <c r="J12" s="26" t="s">
        <v>9</v>
      </c>
      <c r="K12" s="2"/>
      <c r="L12" s="50" t="str">
        <f>IF(I12="","",I12*7)</f>
        <v/>
      </c>
      <c r="M12" s="26" t="s">
        <v>9</v>
      </c>
      <c r="N12" s="2"/>
    </row>
    <row r="13" spans="1:17" ht="21" x14ac:dyDescent="0.2">
      <c r="A13" s="27"/>
      <c r="B13" s="28"/>
      <c r="C13" s="29"/>
      <c r="D13" s="30"/>
      <c r="E13" s="31"/>
      <c r="F13" s="32"/>
      <c r="G13" s="33"/>
      <c r="H13" s="33"/>
      <c r="I13" s="34"/>
      <c r="J13" s="35"/>
      <c r="K13" s="27"/>
      <c r="L13" s="36"/>
      <c r="M13" s="35"/>
      <c r="N13" s="27"/>
    </row>
    <row r="14" spans="1:17" ht="21" x14ac:dyDescent="0.2">
      <c r="A14" s="2"/>
      <c r="B14" s="42"/>
      <c r="C14" s="29"/>
      <c r="D14" s="43"/>
      <c r="E14" s="44"/>
      <c r="F14" s="32"/>
      <c r="G14" s="27"/>
      <c r="H14" s="45" t="s">
        <v>22</v>
      </c>
      <c r="I14" s="38" t="str">
        <f>IF(C5="","",IF((44427-C5+1)&lt;=0,"",44427-C5+1))</f>
        <v/>
      </c>
      <c r="J14" s="39" t="s">
        <v>11</v>
      </c>
      <c r="K14" s="2"/>
      <c r="L14" s="12"/>
      <c r="M14" s="2"/>
      <c r="N14" s="2"/>
    </row>
    <row r="15" spans="1:17" ht="21" x14ac:dyDescent="0.2">
      <c r="A15" s="2"/>
      <c r="B15" s="42"/>
      <c r="C15" s="29"/>
      <c r="D15" s="43"/>
      <c r="E15" s="31"/>
      <c r="F15" s="32"/>
      <c r="G15" s="27"/>
      <c r="H15" s="2"/>
      <c r="I15" s="2"/>
      <c r="J15" s="2"/>
      <c r="K15" s="2"/>
      <c r="L15" s="2"/>
      <c r="M15" s="2"/>
      <c r="N15" s="2"/>
    </row>
    <row r="16" spans="1:17" x14ac:dyDescent="0.2">
      <c r="A16" s="2"/>
      <c r="B16" s="14" t="s">
        <v>14</v>
      </c>
      <c r="C16" s="26"/>
      <c r="D16" s="16"/>
      <c r="E16" s="5"/>
      <c r="F16" s="26"/>
      <c r="G16" s="14" t="s">
        <v>15</v>
      </c>
      <c r="H16" s="26"/>
      <c r="I16" s="17"/>
      <c r="J16" s="26"/>
      <c r="K16" s="26"/>
      <c r="L16" s="14" t="s">
        <v>5</v>
      </c>
      <c r="M16" s="26"/>
      <c r="N16" s="2"/>
    </row>
    <row r="17" spans="1:14" ht="19.5" thickBot="1" x14ac:dyDescent="0.25">
      <c r="A17" s="2"/>
      <c r="B17" s="14"/>
      <c r="C17" s="26"/>
      <c r="D17" s="16"/>
      <c r="E17" s="5" t="s">
        <v>1</v>
      </c>
      <c r="F17" s="26"/>
      <c r="G17" s="14"/>
      <c r="H17" s="26"/>
      <c r="I17" s="16"/>
      <c r="J17" s="16"/>
      <c r="K17" s="16"/>
      <c r="L17" s="16"/>
      <c r="M17" s="16"/>
      <c r="N17" s="2"/>
    </row>
    <row r="18" spans="1:14" ht="38.25" thickBot="1" x14ac:dyDescent="0.25">
      <c r="A18" s="2"/>
      <c r="B18" s="20" t="s">
        <v>6</v>
      </c>
      <c r="C18" s="46" t="s">
        <v>16</v>
      </c>
      <c r="D18" s="22" t="s">
        <v>23</v>
      </c>
      <c r="E18" s="47"/>
      <c r="F18" s="26" t="s">
        <v>9</v>
      </c>
      <c r="G18" s="26"/>
      <c r="H18" s="48" t="s">
        <v>6</v>
      </c>
      <c r="I18" s="49" t="str">
        <f>IF($C$5="","",IF($E18="","",IF($E8="","A欄が空欄です。入力してください。",IF(($E8/$I$10-$E18/31)&lt;0,0,IF(($E8/$I$10-$E18/31)*0.4&gt;200000,200000,ROUNDUP(($E8/$I$10-$E18/31)*0.4/1000,0)*1000)))))</f>
        <v/>
      </c>
      <c r="J18" s="26" t="s">
        <v>9</v>
      </c>
      <c r="K18" s="2"/>
      <c r="L18" s="50" t="str">
        <f>IF(I18="","",IF(I18&lt;=I19,I18*7,"売上高×0.3を使用"))</f>
        <v/>
      </c>
      <c r="M18" s="26" t="s">
        <v>9</v>
      </c>
      <c r="N18" s="2"/>
    </row>
    <row r="19" spans="1:14" ht="150.75" thickBot="1" x14ac:dyDescent="0.25">
      <c r="A19" s="2"/>
      <c r="B19" s="42"/>
      <c r="C19" s="51"/>
      <c r="D19" s="30"/>
      <c r="E19" s="34"/>
      <c r="F19" s="35"/>
      <c r="G19" s="35"/>
      <c r="H19" s="52" t="s">
        <v>17</v>
      </c>
      <c r="I19" s="49" t="str">
        <f>IF($E18="","",IF(ROUNDUP($E8/I10*0.3,-3)&gt;200000,200000,ROUNDUP($E8/I10*0.3,-3)))</f>
        <v/>
      </c>
      <c r="J19" s="26" t="s">
        <v>9</v>
      </c>
      <c r="K19" s="2"/>
      <c r="L19" s="50" t="str">
        <f>IF(I19="","",IF(I18&gt;I19,I19*7,"減少額を使用"))</f>
        <v/>
      </c>
      <c r="M19" s="26" t="s">
        <v>9</v>
      </c>
      <c r="N19" s="27"/>
    </row>
    <row r="20" spans="1:14" ht="21" x14ac:dyDescent="0.2">
      <c r="A20" s="2"/>
      <c r="B20" s="42"/>
      <c r="C20" s="51"/>
      <c r="D20" s="30"/>
      <c r="E20" s="34"/>
      <c r="F20" s="35"/>
      <c r="G20" s="35"/>
      <c r="H20" s="53"/>
      <c r="I20" s="54"/>
      <c r="J20" s="35"/>
      <c r="K20" s="27"/>
      <c r="L20" s="55"/>
      <c r="M20" s="35"/>
      <c r="N20" s="27"/>
    </row>
    <row r="21" spans="1:14" x14ac:dyDescent="0.2">
      <c r="A21" s="2"/>
      <c r="B21" s="14"/>
      <c r="C21" s="26"/>
      <c r="D21" s="16"/>
      <c r="E21" s="5"/>
      <c r="F21" s="26"/>
      <c r="G21" s="14"/>
      <c r="H21" s="26"/>
      <c r="I21" s="16"/>
      <c r="J21" s="16"/>
      <c r="K21" s="16"/>
      <c r="L21" s="16"/>
      <c r="M21" s="16"/>
      <c r="N21" s="2"/>
    </row>
    <row r="22" spans="1:14" ht="21" x14ac:dyDescent="0.2">
      <c r="A22" s="2"/>
      <c r="B22" s="42"/>
      <c r="C22" s="51"/>
      <c r="D22" s="30"/>
      <c r="E22" s="34"/>
      <c r="F22" s="35"/>
      <c r="G22" s="35"/>
      <c r="H22" s="52"/>
      <c r="I22" s="54"/>
      <c r="J22" s="35"/>
      <c r="K22" s="27"/>
      <c r="L22" s="55"/>
      <c r="M22" s="35"/>
      <c r="N22" s="27"/>
    </row>
    <row r="23" spans="1:14" ht="19.5" thickBot="1" x14ac:dyDescent="0.25">
      <c r="A23" s="2"/>
      <c r="B23" s="14"/>
      <c r="C23" s="26"/>
      <c r="D23" s="16"/>
      <c r="E23" s="5" t="s">
        <v>1</v>
      </c>
      <c r="F23" s="26"/>
      <c r="G23" s="14"/>
      <c r="H23" s="26"/>
      <c r="I23" s="16"/>
      <c r="J23" s="16"/>
      <c r="K23" s="16"/>
      <c r="L23" s="16"/>
      <c r="M23" s="16"/>
      <c r="N23" s="2"/>
    </row>
    <row r="24" spans="1:14" ht="63.75" customHeight="1" thickBot="1" x14ac:dyDescent="0.25">
      <c r="A24" s="2"/>
      <c r="B24" s="20" t="s">
        <v>18</v>
      </c>
      <c r="C24" s="21" t="s">
        <v>25</v>
      </c>
      <c r="D24" s="22" t="s">
        <v>24</v>
      </c>
      <c r="E24" s="47"/>
      <c r="F24" s="26" t="s">
        <v>9</v>
      </c>
      <c r="G24" s="26"/>
      <c r="H24" s="62" t="s">
        <v>13</v>
      </c>
      <c r="I24" s="49" t="str">
        <f>IF($C$5="","",IF($E24="","",IF($E12="","A欄が空欄です。入力してください。",IF(($E12/$I$14-$E24/7)&lt;0,0,IF(($E12/$I$14-$E24/7)*0.4&gt;200000,200000,ROUNDUP(($E12/$I$14-$E24/7)*0.4/1000,0)*1000)))))</f>
        <v/>
      </c>
      <c r="J24" s="26" t="s">
        <v>9</v>
      </c>
      <c r="K24" s="2"/>
      <c r="L24" s="50" t="str">
        <f>IF(I24="","",IF(I24&lt;=I25,I24*7,"売上高×0.3を使用"))</f>
        <v/>
      </c>
      <c r="M24" s="26" t="s">
        <v>9</v>
      </c>
      <c r="N24" s="2"/>
    </row>
    <row r="25" spans="1:14" ht="150.75" thickBot="1" x14ac:dyDescent="0.25">
      <c r="A25" s="2"/>
      <c r="B25" s="42"/>
      <c r="C25" s="51"/>
      <c r="D25" s="30"/>
      <c r="E25" s="34"/>
      <c r="F25" s="35"/>
      <c r="G25" s="35"/>
      <c r="H25" s="52" t="s">
        <v>17</v>
      </c>
      <c r="I25" s="49" t="str">
        <f>IF($E24="","",IF(ROUNDUP($E12/I14*0.3,-3)&gt;200000,200000,ROUNDUP($E12/I14*0.3,-3)))</f>
        <v/>
      </c>
      <c r="J25" s="26" t="s">
        <v>9</v>
      </c>
      <c r="K25" s="2"/>
      <c r="L25" s="50" t="str">
        <f>IF(I25="","",IF(I24&gt;I25,I25*7,"減少額を使用"))</f>
        <v/>
      </c>
      <c r="M25" s="26" t="s">
        <v>9</v>
      </c>
      <c r="N25" s="27"/>
    </row>
    <row r="26" spans="1:14" ht="21" x14ac:dyDescent="0.2">
      <c r="A26" s="2"/>
      <c r="B26" s="42"/>
      <c r="C26" s="51"/>
      <c r="D26" s="30"/>
      <c r="E26" s="34"/>
      <c r="F26" s="35"/>
      <c r="G26" s="35"/>
      <c r="H26" s="52"/>
      <c r="I26" s="54"/>
      <c r="J26" s="35"/>
      <c r="K26" s="27"/>
      <c r="L26" s="55"/>
      <c r="M26" s="35"/>
      <c r="N26" s="2"/>
    </row>
    <row r="27" spans="1:14" ht="21" x14ac:dyDescent="0.2">
      <c r="A27" s="2"/>
      <c r="B27" s="42"/>
      <c r="C27" s="56"/>
      <c r="D27" s="43"/>
      <c r="E27" s="34"/>
      <c r="F27" s="35"/>
      <c r="G27" s="2"/>
      <c r="H27" s="2"/>
      <c r="I27" s="2"/>
      <c r="J27" s="2"/>
      <c r="K27" s="2"/>
      <c r="L27" s="2"/>
      <c r="M27" s="2"/>
      <c r="N27" s="2"/>
    </row>
    <row r="28" spans="1:14" ht="21" x14ac:dyDescent="0.2">
      <c r="A28" s="2"/>
      <c r="B28" s="42"/>
      <c r="C28" s="56"/>
      <c r="D28" s="43"/>
      <c r="E28" s="34"/>
      <c r="F28" s="35"/>
      <c r="G28" s="2"/>
      <c r="H28" s="2"/>
      <c r="I28" s="2"/>
      <c r="J28" s="2"/>
      <c r="K28" s="2"/>
      <c r="L28" s="2"/>
      <c r="M28" s="2"/>
      <c r="N28" s="2"/>
    </row>
    <row r="29" spans="1:14" ht="21" x14ac:dyDescent="0.2">
      <c r="A29" s="2"/>
      <c r="B29" s="42"/>
      <c r="C29" s="56"/>
      <c r="D29" s="43"/>
      <c r="E29" s="34"/>
      <c r="F29" s="35"/>
      <c r="G29" s="2"/>
      <c r="H29" s="2"/>
      <c r="I29" s="2"/>
      <c r="J29" s="2"/>
      <c r="K29" s="2"/>
      <c r="L29" s="2"/>
      <c r="M29" s="2"/>
      <c r="N29" s="2"/>
    </row>
    <row r="30" spans="1:14" ht="21" x14ac:dyDescent="0.2">
      <c r="A30" s="2"/>
      <c r="B30" s="42"/>
      <c r="C30" s="56"/>
      <c r="D30" s="43"/>
      <c r="E30" s="34"/>
      <c r="F30" s="35"/>
      <c r="G30" s="2"/>
      <c r="H30" s="2"/>
      <c r="I30" s="2"/>
      <c r="J30" s="2"/>
      <c r="K30" s="2"/>
      <c r="L30" s="2"/>
      <c r="M30" s="2"/>
      <c r="N30" s="2"/>
    </row>
    <row r="31" spans="1:14" ht="21" x14ac:dyDescent="0.2">
      <c r="A31" s="2"/>
      <c r="B31" s="42"/>
      <c r="C31" s="56"/>
      <c r="D31" s="43"/>
      <c r="E31" s="34"/>
      <c r="F31" s="35"/>
      <c r="G31" s="2"/>
      <c r="H31" s="2"/>
      <c r="I31" s="2"/>
      <c r="J31" s="2"/>
      <c r="K31" s="2"/>
      <c r="L31" s="2"/>
      <c r="M31" s="2"/>
      <c r="N31" s="2"/>
    </row>
    <row r="32" spans="1:14" ht="21" x14ac:dyDescent="0.2">
      <c r="A32" s="2"/>
      <c r="B32" s="42"/>
      <c r="C32" s="56"/>
      <c r="D32" s="43"/>
      <c r="E32" s="34"/>
      <c r="F32" s="35"/>
      <c r="G32" s="2"/>
      <c r="H32" s="2"/>
      <c r="I32" s="2"/>
      <c r="J32" s="2"/>
      <c r="K32" s="2"/>
      <c r="L32" s="2"/>
      <c r="M32" s="2"/>
      <c r="N32" s="2"/>
    </row>
  </sheetData>
  <protectedRanges>
    <protectedRange sqref="E12:E13 E18:E20 E8:E9 C5 E24:E26 E22" name="範囲4"/>
    <protectedRange sqref="E18:E20 E22 E24:E26" name="範囲2"/>
    <protectedRange sqref="E8:E9 E12:E15" name="範囲1"/>
    <protectedRange sqref="E27:E32" name="範囲3"/>
  </protectedRanges>
  <mergeCells count="3">
    <mergeCell ref="A1:N1"/>
    <mergeCell ref="I3:N3"/>
    <mergeCell ref="A2:N2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2021-09-08T07:13:52Z</dcterms:created>
  <dc:creator>佐藤 舜</dc:creator>
  <cp:lastModifiedBy>小笠原 稔樹</cp:lastModifiedBy>
  <dcterms:modified xsi:type="dcterms:W3CDTF">2021-09-09T00:43:38Z</dcterms:modified>
</cp:coreProperties>
</file>