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L9" i="1" s="1"/>
  <c r="I31" i="1"/>
  <c r="L31" i="1" s="1"/>
  <c r="I29" i="1"/>
  <c r="L29" i="1" s="1"/>
  <c r="I27" i="1"/>
  <c r="L27" i="1" s="1"/>
  <c r="I25" i="1"/>
  <c r="L25" i="1" s="1"/>
  <c r="I20" i="1"/>
  <c r="I18" i="1"/>
  <c r="I16" i="1"/>
  <c r="I14" i="1"/>
  <c r="L14" i="1" s="1"/>
  <c r="I7" i="1"/>
  <c r="L7" i="1" s="1"/>
  <c r="I6" i="1"/>
  <c r="L6" i="1" s="1"/>
  <c r="I8" i="1"/>
  <c r="L8" i="1" s="1"/>
  <c r="L20" i="1" l="1"/>
  <c r="L18" i="1"/>
  <c r="L16" i="1"/>
</calcChain>
</file>

<file path=xl/sharedStrings.xml><?xml version="1.0" encoding="utf-8"?>
<sst xmlns="http://schemas.openxmlformats.org/spreadsheetml/2006/main" count="64" uniqueCount="27">
  <si>
    <t>※本計算補助シートはあくまで申請の際の参考とするためものであり、計算結果がそのまま支給額になるものではありません。</t>
    <rPh sb="1" eb="2">
      <t>ホン</t>
    </rPh>
    <rPh sb="2" eb="4">
      <t>ケイサン</t>
    </rPh>
    <rPh sb="4" eb="6">
      <t>ホジョ</t>
    </rPh>
    <rPh sb="14" eb="16">
      <t>シンセイ</t>
    </rPh>
    <rPh sb="17" eb="18">
      <t>サイ</t>
    </rPh>
    <rPh sb="19" eb="21">
      <t>サンコウ</t>
    </rPh>
    <rPh sb="32" eb="34">
      <t>ケイサン</t>
    </rPh>
    <rPh sb="34" eb="36">
      <t>ケッカ</t>
    </rPh>
    <rPh sb="41" eb="43">
      <t>シキュウ</t>
    </rPh>
    <rPh sb="43" eb="44">
      <t>ガク</t>
    </rPh>
    <phoneticPr fontId="2"/>
  </si>
  <si>
    <t>２０１９年・２０２０年の売上高情報</t>
    <rPh sb="4" eb="5">
      <t>ネン</t>
    </rPh>
    <rPh sb="10" eb="11">
      <t>ネン</t>
    </rPh>
    <rPh sb="12" eb="14">
      <t>ウリアゲ</t>
    </rPh>
    <rPh sb="14" eb="15">
      <t>タカ</t>
    </rPh>
    <rPh sb="15" eb="17">
      <t>ジョウホウ</t>
    </rPh>
    <phoneticPr fontId="2"/>
  </si>
  <si>
    <t>店舗ごとの協力金単価【売上高方式】</t>
    <rPh sb="0" eb="2">
      <t>テンポ</t>
    </rPh>
    <rPh sb="5" eb="7">
      <t>キョウリョク</t>
    </rPh>
    <rPh sb="7" eb="8">
      <t>キン</t>
    </rPh>
    <rPh sb="8" eb="10">
      <t>タンカ</t>
    </rPh>
    <rPh sb="11" eb="16">
      <t>ウリアゲタカホウシキ</t>
    </rPh>
    <phoneticPr fontId="2"/>
  </si>
  <si>
    <t>店舗ごとの支給額</t>
    <rPh sb="0" eb="2">
      <t>テンポ</t>
    </rPh>
    <rPh sb="5" eb="7">
      <t>シキュウ</t>
    </rPh>
    <rPh sb="7" eb="8">
      <t>ガク</t>
    </rPh>
    <phoneticPr fontId="2"/>
  </si>
  <si>
    <t>↓黄色のセルを入力してください。</t>
    <rPh sb="1" eb="3">
      <t>キイロ</t>
    </rPh>
    <rPh sb="7" eb="9">
      <t>ニュウリョク</t>
    </rPh>
    <phoneticPr fontId="2"/>
  </si>
  <si>
    <t>A</t>
    <phoneticPr fontId="2"/>
  </si>
  <si>
    <t>円</t>
    <rPh sb="0" eb="1">
      <t>エン</t>
    </rPh>
    <phoneticPr fontId="2"/>
  </si>
  <si>
    <t>B</t>
    <phoneticPr fontId="2"/>
  </si>
  <si>
    <t>D</t>
    <phoneticPr fontId="2"/>
  </si>
  <si>
    <t>時短要請日方式</t>
    <rPh sb="0" eb="2">
      <t>ジタン</t>
    </rPh>
    <rPh sb="2" eb="4">
      <t>ヨウセイ</t>
    </rPh>
    <rPh sb="4" eb="5">
      <t>ヒ</t>
    </rPh>
    <rPh sb="5" eb="7">
      <t>ホウシキ</t>
    </rPh>
    <phoneticPr fontId="2"/>
  </si>
  <si>
    <t>２０２１年の売上高情報</t>
    <rPh sb="4" eb="5">
      <t>ネン</t>
    </rPh>
    <rPh sb="6" eb="8">
      <t>ウリアゲ</t>
    </rPh>
    <rPh sb="8" eb="9">
      <t>タカ</t>
    </rPh>
    <rPh sb="9" eb="11">
      <t>ジョウホウ</t>
    </rPh>
    <phoneticPr fontId="2"/>
  </si>
  <si>
    <t>店舗ごとの協力金単価【売上高減少額方式】</t>
    <rPh sb="0" eb="2">
      <t>テンポ</t>
    </rPh>
    <rPh sb="5" eb="10">
      <t>キョウリョクキンタンカ</t>
    </rPh>
    <rPh sb="11" eb="13">
      <t>ウリアゲ</t>
    </rPh>
    <rPh sb="13" eb="14">
      <t>ダカ</t>
    </rPh>
    <rPh sb="14" eb="16">
      <t>ゲンショウ</t>
    </rPh>
    <rPh sb="16" eb="17">
      <t>ガク</t>
    </rPh>
    <rPh sb="17" eb="19">
      <t>ホウシキ</t>
    </rPh>
    <phoneticPr fontId="2"/>
  </si>
  <si>
    <t>２０１９年と
２０２１年の比較</t>
    <rPh sb="4" eb="5">
      <t>ネン</t>
    </rPh>
    <rPh sb="11" eb="12">
      <t>ネン</t>
    </rPh>
    <rPh sb="13" eb="15">
      <t>ヒカク</t>
    </rPh>
    <phoneticPr fontId="2"/>
  </si>
  <si>
    <t>２０１９年の売上高
×０．３</t>
    <rPh sb="4" eb="5">
      <t>ネン</t>
    </rPh>
    <rPh sb="6" eb="8">
      <t>ウリアゲ</t>
    </rPh>
    <rPh sb="8" eb="9">
      <t>ダカ</t>
    </rPh>
    <phoneticPr fontId="2"/>
  </si>
  <si>
    <t>２０２０年と
２０２１年の比較</t>
    <rPh sb="4" eb="5">
      <t>ネン</t>
    </rPh>
    <rPh sb="11" eb="12">
      <t>ネン</t>
    </rPh>
    <rPh sb="13" eb="15">
      <t>ヒカク</t>
    </rPh>
    <phoneticPr fontId="2"/>
  </si>
  <si>
    <t>２０２０年の売上高
×０．３</t>
    <rPh sb="4" eb="5">
      <t>ネン</t>
    </rPh>
    <rPh sb="6" eb="8">
      <t>ウリアゲ</t>
    </rPh>
    <rPh sb="8" eb="9">
      <t>ダカ</t>
    </rPh>
    <phoneticPr fontId="2"/>
  </si>
  <si>
    <t>F</t>
    <phoneticPr fontId="2"/>
  </si>
  <si>
    <t>C</t>
    <phoneticPr fontId="2"/>
  </si>
  <si>
    <t>E</t>
    <phoneticPr fontId="2"/>
  </si>
  <si>
    <t>２０１９年９月の売上高</t>
    <rPh sb="4" eb="5">
      <t>ネン</t>
    </rPh>
    <rPh sb="6" eb="7">
      <t>ガツ</t>
    </rPh>
    <rPh sb="8" eb="10">
      <t>ウリアゲ</t>
    </rPh>
    <rPh sb="10" eb="11">
      <t>タカ</t>
    </rPh>
    <phoneticPr fontId="2"/>
  </si>
  <si>
    <t>９月方式</t>
    <rPh sb="1" eb="2">
      <t>ガツ</t>
    </rPh>
    <rPh sb="2" eb="4">
      <t>ホウシキ</t>
    </rPh>
    <phoneticPr fontId="2"/>
  </si>
  <si>
    <t>２０２０年９月の売上高</t>
    <rPh sb="4" eb="5">
      <t>ネン</t>
    </rPh>
    <rPh sb="6" eb="7">
      <t>ガツ</t>
    </rPh>
    <rPh sb="8" eb="10">
      <t>ウリアゲ</t>
    </rPh>
    <rPh sb="10" eb="11">
      <t>タカ</t>
    </rPh>
    <phoneticPr fontId="2"/>
  </si>
  <si>
    <t>２０１９年９月１３日から２０１９年９月３０日までの売上高の合計</t>
    <rPh sb="4" eb="5">
      <t>ネン</t>
    </rPh>
    <rPh sb="6" eb="7">
      <t>ガツ</t>
    </rPh>
    <rPh sb="9" eb="10">
      <t>ヒ</t>
    </rPh>
    <rPh sb="16" eb="17">
      <t>ネン</t>
    </rPh>
    <rPh sb="18" eb="19">
      <t>ガツ</t>
    </rPh>
    <rPh sb="21" eb="22">
      <t>ヒ</t>
    </rPh>
    <rPh sb="25" eb="27">
      <t>ウリアゲ</t>
    </rPh>
    <rPh sb="27" eb="28">
      <t>タカ</t>
    </rPh>
    <rPh sb="29" eb="31">
      <t>ゴウケイ</t>
    </rPh>
    <phoneticPr fontId="2"/>
  </si>
  <si>
    <t>２０２０年９月１３日から２０２０年９月３０日までの売上高の合計</t>
    <rPh sb="4" eb="5">
      <t>ネン</t>
    </rPh>
    <rPh sb="6" eb="7">
      <t>ガツ</t>
    </rPh>
    <rPh sb="9" eb="10">
      <t>ヒ</t>
    </rPh>
    <rPh sb="16" eb="17">
      <t>ネン</t>
    </rPh>
    <rPh sb="18" eb="19">
      <t>ガツ</t>
    </rPh>
    <rPh sb="21" eb="22">
      <t>ヒ</t>
    </rPh>
    <rPh sb="25" eb="27">
      <t>ウリアゲ</t>
    </rPh>
    <rPh sb="27" eb="28">
      <t>_x0000__x0004_</t>
    </rPh>
    <rPh sb="29" eb="31">
      <t>_x0001__x0002__x0006__x0001_</t>
    </rPh>
    <phoneticPr fontId="2"/>
  </si>
  <si>
    <t>２０２１年９月の売上高</t>
    <phoneticPr fontId="2"/>
  </si>
  <si>
    <t>２０２１年９月１３日から２０２１年９月３０日までの売上高の合計</t>
    <rPh sb="4" eb="5">
      <t>ネン</t>
    </rPh>
    <rPh sb="6" eb="7">
      <t>ガツ</t>
    </rPh>
    <rPh sb="9" eb="10">
      <t>ヒ</t>
    </rPh>
    <rPh sb="16" eb="17">
      <t>ネン</t>
    </rPh>
    <rPh sb="18" eb="19">
      <t>ガツ</t>
    </rPh>
    <rPh sb="21" eb="22">
      <t>ヒ</t>
    </rPh>
    <rPh sb="25" eb="27">
      <t>ウリアゲ</t>
    </rPh>
    <rPh sb="27" eb="28">
      <t>タカ</t>
    </rPh>
    <rPh sb="29" eb="31">
      <t>ゴウケイ</t>
    </rPh>
    <phoneticPr fontId="2"/>
  </si>
  <si>
    <t>蔵王町新型コロナウイルス感染拡大防止協力金(第５期)　店舗ごとの支給額計算補助シート（通常店舗用）</t>
    <rPh sb="0" eb="3">
      <t>ザオウマチ</t>
    </rPh>
    <rPh sb="3" eb="5">
      <t>シンガタ</t>
    </rPh>
    <rPh sb="12" eb="14">
      <t>カンセン</t>
    </rPh>
    <rPh sb="14" eb="16">
      <t>カクダイ</t>
    </rPh>
    <rPh sb="16" eb="18">
      <t>ボウシ</t>
    </rPh>
    <rPh sb="18" eb="21">
      <t>キョウリョクキン</t>
    </rPh>
    <rPh sb="22" eb="23">
      <t>ダイ</t>
    </rPh>
    <rPh sb="24" eb="25">
      <t>キ</t>
    </rPh>
    <rPh sb="27" eb="29">
      <t>テンポ</t>
    </rPh>
    <rPh sb="32" eb="34">
      <t>シキュウ</t>
    </rPh>
    <rPh sb="34" eb="35">
      <t>ガク</t>
    </rPh>
    <rPh sb="35" eb="37">
      <t>ケイサン</t>
    </rPh>
    <rPh sb="37" eb="39">
      <t>ホジョ</t>
    </rPh>
    <rPh sb="43" eb="45">
      <t>ツウジョウ</t>
    </rPh>
    <rPh sb="45" eb="47">
      <t>テンポ</t>
    </rPh>
    <rPh sb="47" eb="48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</si>
</sst>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9"/>
      <color rgb="FFFF000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top"/>
    </xf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6" fillId="0" borderId="2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horizontal="center" vertical="center"/>
    </xf>
    <xf numFmtId="38" fontId="12" fillId="3" borderId="4" xfId="0" applyNumberFormat="1" applyFont="1" applyFill="1" applyBorder="1" applyAlignment="1" applyProtection="1">
      <alignment horizontal="right"/>
    </xf>
    <xf numFmtId="0" fontId="8" fillId="0" borderId="0" xfId="0" applyFont="1" applyBorder="1" applyAlignment="1" applyProtection="1"/>
    <xf numFmtId="0" fontId="6" fillId="0" borderId="0" xfId="0" applyFont="1" applyAlignment="1" applyProtection="1"/>
    <xf numFmtId="38" fontId="12" fillId="4" borderId="5" xfId="0" applyNumberFormat="1" applyFont="1" applyFill="1" applyBorder="1" applyAlignment="1" applyProtection="1">
      <alignment horizontal="right"/>
    </xf>
    <xf numFmtId="0" fontId="8" fillId="0" borderId="0" xfId="0" applyFont="1" applyAlignment="1" applyProtection="1"/>
    <xf numFmtId="38" fontId="8" fillId="4" borderId="5" xfId="0" applyNumberFormat="1" applyFont="1" applyFill="1" applyBorder="1" applyAlignment="1" applyProtection="1">
      <alignment horizontal="right" shrinkToFit="1"/>
    </xf>
    <xf numFmtId="38" fontId="12" fillId="4" borderId="6" xfId="0" applyNumberFormat="1" applyFont="1" applyFill="1" applyBorder="1" applyAlignment="1" applyProtection="1">
      <alignment horizontal="right"/>
    </xf>
    <xf numFmtId="38" fontId="8" fillId="4" borderId="6" xfId="0" applyNumberFormat="1" applyFont="1" applyFill="1" applyBorder="1" applyAlignment="1" applyProtection="1">
      <alignment horizontal="right" shrinkToFit="1"/>
    </xf>
    <xf numFmtId="0" fontId="6" fillId="0" borderId="2" xfId="0" applyFont="1" applyBorder="1" applyAlignment="1" applyProtection="1">
      <alignment vertical="center" wrapText="1"/>
    </xf>
    <xf numFmtId="38" fontId="8" fillId="4" borderId="8" xfId="0" applyNumberFormat="1" applyFont="1" applyFill="1" applyBorder="1" applyAlignment="1" applyProtection="1">
      <alignment horizontal="right" shrinkToFit="1"/>
    </xf>
    <xf numFmtId="0" fontId="10" fillId="0" borderId="0" xfId="0" applyFont="1" applyBorder="1" applyAlignment="1" applyProtection="1">
      <alignment horizontal="center" vertical="center"/>
    </xf>
    <xf numFmtId="0" fontId="6" fillId="0" borderId="0" xfId="0" applyFont="1" applyFill="1" applyAlignment="1" applyProtection="1"/>
    <xf numFmtId="38" fontId="12" fillId="0" borderId="0" xfId="0" applyNumberFormat="1" applyFont="1" applyFill="1" applyBorder="1" applyAlignment="1" applyProtection="1">
      <alignment horizontal="right"/>
    </xf>
    <xf numFmtId="0" fontId="8" fillId="0" borderId="0" xfId="0" applyFont="1" applyFill="1" applyAlignment="1" applyProtection="1"/>
    <xf numFmtId="0" fontId="6" fillId="0" borderId="0" xfId="0" applyFont="1" applyFill="1" applyAlignment="1" applyProtection="1">
      <alignment vertical="top"/>
    </xf>
    <xf numFmtId="38" fontId="8" fillId="0" borderId="0" xfId="0" applyNumberFormat="1" applyFont="1" applyFill="1" applyBorder="1" applyAlignment="1" applyProtection="1">
      <alignment horizontal="right" shrinkToFit="1"/>
    </xf>
    <xf numFmtId="0" fontId="6" fillId="0" borderId="0" xfId="0" applyFont="1" applyAlignment="1" applyProtection="1">
      <alignment horizontal="right" vertical="top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/>
    </xf>
    <xf numFmtId="0" fontId="10" fillId="0" borderId="1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wrapText="1"/>
    </xf>
    <xf numFmtId="38" fontId="12" fillId="4" borderId="6" xfId="0" applyNumberFormat="1" applyFont="1" applyFill="1" applyBorder="1" applyAlignment="1" applyProtection="1">
      <alignment horizontal="right" wrapText="1"/>
    </xf>
    <xf numFmtId="38" fontId="12" fillId="4" borderId="6" xfId="0" applyNumberFormat="1" applyFont="1" applyFill="1" applyBorder="1" applyAlignment="1" applyProtection="1">
      <alignment horizontal="right" shrinkToFit="1"/>
    </xf>
    <xf numFmtId="0" fontId="6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left" wrapText="1"/>
    </xf>
    <xf numFmtId="38" fontId="12" fillId="0" borderId="0" xfId="0" applyNumberFormat="1" applyFont="1" applyFill="1" applyBorder="1" applyAlignment="1" applyProtection="1">
      <alignment horizontal="right" wrapText="1"/>
    </xf>
    <xf numFmtId="38" fontId="12" fillId="0" borderId="0" xfId="0" applyNumberFormat="1" applyFont="1" applyFill="1" applyBorder="1" applyAlignment="1" applyProtection="1">
      <alignment horizontal="right" shrinkToFit="1"/>
    </xf>
    <xf numFmtId="0" fontId="6" fillId="0" borderId="0" xfId="0" applyFont="1" applyAlignment="1" applyProtection="1">
      <alignment horizontal="center" vertical="top"/>
    </xf>
    <xf numFmtId="176" fontId="8" fillId="0" borderId="0" xfId="0" applyNumberFormat="1" applyFont="1" applyAlignment="1" applyProtection="1">
      <alignment horizontal="right"/>
    </xf>
    <xf numFmtId="0" fontId="11" fillId="0" borderId="0" xfId="0" applyFont="1" applyFill="1" applyBorder="1" applyAlignment="1" applyProtection="1">
      <alignment horizontal="left" wrapText="1"/>
    </xf>
    <xf numFmtId="38" fontId="12" fillId="0" borderId="10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top"/>
    </xf>
    <xf numFmtId="38" fontId="8" fillId="0" borderId="10" xfId="0" applyNumberFormat="1" applyFont="1" applyFill="1" applyBorder="1" applyAlignment="1" applyProtection="1">
      <alignment horizontal="right" shrinkToFit="1"/>
    </xf>
    <xf numFmtId="0" fontId="9" fillId="0" borderId="2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vertical="top"/>
    </xf>
    <xf numFmtId="0" fontId="10" fillId="0" borderId="7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top" wrapText="1"/>
    </xf>
    <xf numFmtId="0" fontId="14" fillId="2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7" fillId="0" borderId="0" xfId="0" applyFont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20071</xdr:colOff>
      <xdr:row>5</xdr:row>
      <xdr:rowOff>171856</xdr:rowOff>
    </xdr:from>
    <xdr:to>
      <xdr:col>7</xdr:col>
      <xdr:colOff>1708071</xdr:colOff>
      <xdr:row>5</xdr:row>
      <xdr:rowOff>346481</xdr:rowOff>
    </xdr:to>
    <xdr:sp macro="" textlink="">
      <xdr:nvSpPr>
        <xdr:cNvPr id="2" name="右矢印 1"/>
        <xdr:cNvSpPr/>
      </xdr:nvSpPr>
      <xdr:spPr>
        <a:xfrm>
          <a:off x="7001896" y="2114956"/>
          <a:ext cx="2202350" cy="174625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20071</xdr:colOff>
      <xdr:row>6</xdr:row>
      <xdr:rowOff>197472</xdr:rowOff>
    </xdr:from>
    <xdr:to>
      <xdr:col>7</xdr:col>
      <xdr:colOff>1708071</xdr:colOff>
      <xdr:row>6</xdr:row>
      <xdr:rowOff>372097</xdr:rowOff>
    </xdr:to>
    <xdr:sp macro="" textlink="">
      <xdr:nvSpPr>
        <xdr:cNvPr id="3" name="右矢印 2"/>
        <xdr:cNvSpPr/>
      </xdr:nvSpPr>
      <xdr:spPr>
        <a:xfrm>
          <a:off x="7001896" y="2616822"/>
          <a:ext cx="2202350" cy="174625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20071</xdr:colOff>
      <xdr:row>8</xdr:row>
      <xdr:rowOff>164272</xdr:rowOff>
    </xdr:from>
    <xdr:to>
      <xdr:col>7</xdr:col>
      <xdr:colOff>1708071</xdr:colOff>
      <xdr:row>8</xdr:row>
      <xdr:rowOff>338897</xdr:rowOff>
    </xdr:to>
    <xdr:sp macro="" textlink="">
      <xdr:nvSpPr>
        <xdr:cNvPr id="4" name="右矢印 3"/>
        <xdr:cNvSpPr/>
      </xdr:nvSpPr>
      <xdr:spPr>
        <a:xfrm>
          <a:off x="7001896" y="4631497"/>
          <a:ext cx="2202350" cy="174625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7427</xdr:colOff>
      <xdr:row>13</xdr:row>
      <xdr:rowOff>118711</xdr:rowOff>
    </xdr:from>
    <xdr:to>
      <xdr:col>7</xdr:col>
      <xdr:colOff>27991</xdr:colOff>
      <xdr:row>13</xdr:row>
      <xdr:rowOff>328733</xdr:rowOff>
    </xdr:to>
    <xdr:sp macro="" textlink="">
      <xdr:nvSpPr>
        <xdr:cNvPr id="5" name="右矢印 4"/>
        <xdr:cNvSpPr/>
      </xdr:nvSpPr>
      <xdr:spPr>
        <a:xfrm>
          <a:off x="6989252" y="6452836"/>
          <a:ext cx="534914" cy="2100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118911</xdr:colOff>
      <xdr:row>13</xdr:row>
      <xdr:rowOff>262758</xdr:rowOff>
    </xdr:from>
    <xdr:to>
      <xdr:col>7</xdr:col>
      <xdr:colOff>1141</xdr:colOff>
      <xdr:row>19</xdr:row>
      <xdr:rowOff>367866</xdr:rowOff>
    </xdr:to>
    <xdr:sp macro="" textlink="">
      <xdr:nvSpPr>
        <xdr:cNvPr id="6" name="屈折矢印 5"/>
        <xdr:cNvSpPr/>
      </xdr:nvSpPr>
      <xdr:spPr>
        <a:xfrm rot="5400000">
          <a:off x="6232059" y="7465560"/>
          <a:ext cx="2133933" cy="396580"/>
        </a:xfrm>
        <a:prstGeom prst="bentUpArrow">
          <a:avLst>
            <a:gd name="adj1" fmla="val 22901"/>
            <a:gd name="adj2" fmla="val 25000"/>
            <a:gd name="adj3" fmla="val 28611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176892</xdr:colOff>
      <xdr:row>4</xdr:row>
      <xdr:rowOff>300176</xdr:rowOff>
    </xdr:from>
    <xdr:to>
      <xdr:col>13</xdr:col>
      <xdr:colOff>136071</xdr:colOff>
      <xdr:row>31</xdr:row>
      <xdr:rowOff>163285</xdr:rowOff>
    </xdr:to>
    <xdr:sp macro="" textlink="">
      <xdr:nvSpPr>
        <xdr:cNvPr id="7" name="左中かっこ 6"/>
        <xdr:cNvSpPr/>
      </xdr:nvSpPr>
      <xdr:spPr>
        <a:xfrm rot="10800000">
          <a:off x="14778717" y="1871801"/>
          <a:ext cx="330654" cy="13160009"/>
        </a:xfrm>
        <a:prstGeom prst="leftBrace">
          <a:avLst>
            <a:gd name="adj1" fmla="val 8333"/>
            <a:gd name="adj2" fmla="val 87750"/>
          </a:avLst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61908</xdr:colOff>
      <xdr:row>32</xdr:row>
      <xdr:rowOff>13831</xdr:rowOff>
    </xdr:from>
    <xdr:to>
      <xdr:col>13</xdr:col>
      <xdr:colOff>544283</xdr:colOff>
      <xdr:row>42</xdr:row>
      <xdr:rowOff>165101</xdr:rowOff>
    </xdr:to>
    <xdr:sp macro="" textlink="">
      <xdr:nvSpPr>
        <xdr:cNvPr id="8" name="テキスト ボックス 7"/>
        <xdr:cNvSpPr txBox="1"/>
      </xdr:nvSpPr>
      <xdr:spPr>
        <a:xfrm>
          <a:off x="963608" y="18251031"/>
          <a:ext cx="13893575" cy="261507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支給額の算出方法の解説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（通常の店舗）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店舗ごとの支給額は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『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店舗ごとの協力金単価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１８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』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で算出します。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協力金単価は店舗ごとの１日当たりの売上高をもとに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『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売上高方式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』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または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『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売上高減少額方式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』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のいずれかにより算出します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＜１日当たりの売上高の計算方法＞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（ア）９月方式：９月の売上高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３０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（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イ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時短要請日方式：９月１３日から９月３０日までの売上高の合計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÷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１８</a:t>
          </a:r>
          <a:endParaRPr kumimoji="1" lang="en-US" altLang="ja-JP" sz="1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1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4</xdr:col>
      <xdr:colOff>1592684</xdr:colOff>
      <xdr:row>36</xdr:row>
      <xdr:rowOff>231386</xdr:rowOff>
    </xdr:from>
    <xdr:to>
      <xdr:col>5</xdr:col>
      <xdr:colOff>212980</xdr:colOff>
      <xdr:row>36</xdr:row>
      <xdr:rowOff>457283</xdr:rowOff>
    </xdr:to>
    <xdr:sp macro="" textlink="">
      <xdr:nvSpPr>
        <xdr:cNvPr id="9" name="右矢印 8"/>
        <xdr:cNvSpPr/>
      </xdr:nvSpPr>
      <xdr:spPr>
        <a:xfrm>
          <a:off x="5888459" y="16766786"/>
          <a:ext cx="620546" cy="225897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71010</xdr:colOff>
      <xdr:row>35</xdr:row>
      <xdr:rowOff>89952</xdr:rowOff>
    </xdr:from>
    <xdr:to>
      <xdr:col>13</xdr:col>
      <xdr:colOff>698500</xdr:colOff>
      <xdr:row>44</xdr:row>
      <xdr:rowOff>50800</xdr:rowOff>
    </xdr:to>
    <xdr:sp macro="" textlink="">
      <xdr:nvSpPr>
        <xdr:cNvPr id="10" name="テキスト ボックス 9"/>
        <xdr:cNvSpPr txBox="1"/>
      </xdr:nvSpPr>
      <xdr:spPr>
        <a:xfrm>
          <a:off x="6052710" y="19101852"/>
          <a:ext cx="8958690" cy="21325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＜店舗ごとの基準額の算出方法＞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（Ａ）売上高方式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２０１９年又は２０２０年の１日当たりの売上高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０．３（千円未満切り上げ）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下限：２．５万円、上限：７．５万円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Ｂ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）売上高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減少額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方式</a:t>
          </a:r>
          <a:endParaRPr kumimoji="1" lang="en-US" altLang="ja-JP" sz="1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２０１９年又は２０２０年の１日当たりの売上高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－２０２１年の１日当たりの売上高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)×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０．４（千円未満切り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下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げ）</a:t>
          </a:r>
          <a:endParaRPr lang="ja-JP" altLang="ja-JP" sz="12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下限：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０円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、上限：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０万円</a:t>
          </a:r>
          <a:r>
            <a:rPr kumimoji="1" lang="en-US" altLang="ja-JP" sz="1200" baseline="30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</a:t>
          </a:r>
          <a:r>
            <a:rPr kumimoji="1" lang="en-US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２０万円又は２０１９年又は２０２０年の１日当たりの売上高</a:t>
          </a:r>
          <a:r>
            <a:rPr kumimoji="1" lang="en-US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×</a:t>
          </a:r>
          <a:r>
            <a:rPr kumimoji="1" lang="ja-JP" altLang="en-US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０．３のいずれか少ない方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10</xdr:col>
      <xdr:colOff>0</xdr:colOff>
      <xdr:row>13</xdr:row>
      <xdr:rowOff>329291</xdr:rowOff>
    </xdr:from>
    <xdr:to>
      <xdr:col>10</xdr:col>
      <xdr:colOff>282436</xdr:colOff>
      <xdr:row>13</xdr:row>
      <xdr:rowOff>482110</xdr:rowOff>
    </xdr:to>
    <xdr:sp macro="" textlink="">
      <xdr:nvSpPr>
        <xdr:cNvPr id="11" name="右矢印 10"/>
        <xdr:cNvSpPr/>
      </xdr:nvSpPr>
      <xdr:spPr>
        <a:xfrm>
          <a:off x="11188700" y="4583791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19</xdr:row>
      <xdr:rowOff>177226</xdr:rowOff>
    </xdr:from>
    <xdr:to>
      <xdr:col>10</xdr:col>
      <xdr:colOff>282436</xdr:colOff>
      <xdr:row>19</xdr:row>
      <xdr:rowOff>330045</xdr:rowOff>
    </xdr:to>
    <xdr:sp macro="" textlink="">
      <xdr:nvSpPr>
        <xdr:cNvPr id="12" name="右矢印 11"/>
        <xdr:cNvSpPr/>
      </xdr:nvSpPr>
      <xdr:spPr>
        <a:xfrm>
          <a:off x="12115800" y="8540176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261215</xdr:colOff>
      <xdr:row>4</xdr:row>
      <xdr:rowOff>303502</xdr:rowOff>
    </xdr:from>
    <xdr:to>
      <xdr:col>13</xdr:col>
      <xdr:colOff>739629</xdr:colOff>
      <xdr:row>19</xdr:row>
      <xdr:rowOff>242454</xdr:rowOff>
    </xdr:to>
    <xdr:sp macro="" textlink="">
      <xdr:nvSpPr>
        <xdr:cNvPr id="13" name="テキスト ボックス 12"/>
        <xdr:cNvSpPr txBox="1"/>
      </xdr:nvSpPr>
      <xdr:spPr>
        <a:xfrm>
          <a:off x="15234515" y="1875127"/>
          <a:ext cx="478414" cy="6730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最も支給額が大きくなる</a:t>
          </a:r>
          <a:r>
            <a:rPr kumimoji="1" lang="ja-JP" altLang="en-US" sz="14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組み合わせが推奨です。</a:t>
          </a:r>
          <a:endParaRPr kumimoji="1" lang="ja-JP" altLang="en-US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10</xdr:col>
      <xdr:colOff>0</xdr:colOff>
      <xdr:row>5</xdr:row>
      <xdr:rowOff>171856</xdr:rowOff>
    </xdr:from>
    <xdr:to>
      <xdr:col>10</xdr:col>
      <xdr:colOff>282436</xdr:colOff>
      <xdr:row>5</xdr:row>
      <xdr:rowOff>324675</xdr:rowOff>
    </xdr:to>
    <xdr:sp macro="" textlink="">
      <xdr:nvSpPr>
        <xdr:cNvPr id="14" name="右矢印 13"/>
        <xdr:cNvSpPr/>
      </xdr:nvSpPr>
      <xdr:spPr>
        <a:xfrm>
          <a:off x="12115800" y="2114956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6</xdr:row>
      <xdr:rowOff>199895</xdr:rowOff>
    </xdr:from>
    <xdr:to>
      <xdr:col>10</xdr:col>
      <xdr:colOff>282436</xdr:colOff>
      <xdr:row>6</xdr:row>
      <xdr:rowOff>352714</xdr:rowOff>
    </xdr:to>
    <xdr:sp macro="" textlink="">
      <xdr:nvSpPr>
        <xdr:cNvPr id="15" name="右矢印 14"/>
        <xdr:cNvSpPr/>
      </xdr:nvSpPr>
      <xdr:spPr>
        <a:xfrm>
          <a:off x="12115800" y="2619245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8</xdr:row>
      <xdr:rowOff>186078</xdr:rowOff>
    </xdr:from>
    <xdr:to>
      <xdr:col>10</xdr:col>
      <xdr:colOff>282436</xdr:colOff>
      <xdr:row>8</xdr:row>
      <xdr:rowOff>338897</xdr:rowOff>
    </xdr:to>
    <xdr:sp macro="" textlink="">
      <xdr:nvSpPr>
        <xdr:cNvPr id="16" name="右矢印 15"/>
        <xdr:cNvSpPr/>
      </xdr:nvSpPr>
      <xdr:spPr>
        <a:xfrm>
          <a:off x="12115800" y="4653303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20071</xdr:colOff>
      <xdr:row>7</xdr:row>
      <xdr:rowOff>230302</xdr:rowOff>
    </xdr:from>
    <xdr:to>
      <xdr:col>7</xdr:col>
      <xdr:colOff>1708071</xdr:colOff>
      <xdr:row>7</xdr:row>
      <xdr:rowOff>404927</xdr:rowOff>
    </xdr:to>
    <xdr:sp macro="" textlink="">
      <xdr:nvSpPr>
        <xdr:cNvPr id="17" name="右矢印 16"/>
        <xdr:cNvSpPr/>
      </xdr:nvSpPr>
      <xdr:spPr>
        <a:xfrm>
          <a:off x="7001896" y="4173652"/>
          <a:ext cx="2202350" cy="174625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7</xdr:row>
      <xdr:rowOff>205668</xdr:rowOff>
    </xdr:from>
    <xdr:to>
      <xdr:col>10</xdr:col>
      <xdr:colOff>282436</xdr:colOff>
      <xdr:row>7</xdr:row>
      <xdr:rowOff>358487</xdr:rowOff>
    </xdr:to>
    <xdr:sp macro="" textlink="">
      <xdr:nvSpPr>
        <xdr:cNvPr id="18" name="右矢印 17"/>
        <xdr:cNvSpPr/>
      </xdr:nvSpPr>
      <xdr:spPr>
        <a:xfrm>
          <a:off x="12115800" y="4149018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15</xdr:row>
      <xdr:rowOff>171856</xdr:rowOff>
    </xdr:from>
    <xdr:to>
      <xdr:col>10</xdr:col>
      <xdr:colOff>282436</xdr:colOff>
      <xdr:row>15</xdr:row>
      <xdr:rowOff>324675</xdr:rowOff>
    </xdr:to>
    <xdr:sp macro="" textlink="">
      <xdr:nvSpPr>
        <xdr:cNvPr id="23" name="右矢印 22"/>
        <xdr:cNvSpPr/>
      </xdr:nvSpPr>
      <xdr:spPr>
        <a:xfrm>
          <a:off x="12115800" y="7182256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17</xdr:row>
      <xdr:rowOff>177226</xdr:rowOff>
    </xdr:from>
    <xdr:to>
      <xdr:col>10</xdr:col>
      <xdr:colOff>282436</xdr:colOff>
      <xdr:row>17</xdr:row>
      <xdr:rowOff>330045</xdr:rowOff>
    </xdr:to>
    <xdr:sp macro="" textlink="">
      <xdr:nvSpPr>
        <xdr:cNvPr id="24" name="右矢印 23"/>
        <xdr:cNvSpPr/>
      </xdr:nvSpPr>
      <xdr:spPr>
        <a:xfrm>
          <a:off x="12115800" y="7863901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19</xdr:row>
      <xdr:rowOff>171856</xdr:rowOff>
    </xdr:from>
    <xdr:to>
      <xdr:col>10</xdr:col>
      <xdr:colOff>282436</xdr:colOff>
      <xdr:row>19</xdr:row>
      <xdr:rowOff>324675</xdr:rowOff>
    </xdr:to>
    <xdr:sp macro="" textlink="">
      <xdr:nvSpPr>
        <xdr:cNvPr id="25" name="右矢印 24"/>
        <xdr:cNvSpPr/>
      </xdr:nvSpPr>
      <xdr:spPr>
        <a:xfrm>
          <a:off x="12115800" y="8534806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144518</xdr:colOff>
      <xdr:row>15</xdr:row>
      <xdr:rowOff>131380</xdr:rowOff>
    </xdr:from>
    <xdr:to>
      <xdr:col>7</xdr:col>
      <xdr:colOff>9304</xdr:colOff>
      <xdr:row>15</xdr:row>
      <xdr:rowOff>341402</xdr:rowOff>
    </xdr:to>
    <xdr:sp macro="" textlink="">
      <xdr:nvSpPr>
        <xdr:cNvPr id="26" name="右矢印 25"/>
        <xdr:cNvSpPr/>
      </xdr:nvSpPr>
      <xdr:spPr>
        <a:xfrm>
          <a:off x="7126343" y="7141780"/>
          <a:ext cx="379136" cy="2100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144518</xdr:colOff>
      <xdr:row>17</xdr:row>
      <xdr:rowOff>144517</xdr:rowOff>
    </xdr:from>
    <xdr:to>
      <xdr:col>7</xdr:col>
      <xdr:colOff>9304</xdr:colOff>
      <xdr:row>17</xdr:row>
      <xdr:rowOff>354539</xdr:rowOff>
    </xdr:to>
    <xdr:sp macro="" textlink="">
      <xdr:nvSpPr>
        <xdr:cNvPr id="27" name="右矢印 26"/>
        <xdr:cNvSpPr/>
      </xdr:nvSpPr>
      <xdr:spPr>
        <a:xfrm>
          <a:off x="7126343" y="7831192"/>
          <a:ext cx="379136" cy="2100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7427</xdr:colOff>
      <xdr:row>24</xdr:row>
      <xdr:rowOff>118711</xdr:rowOff>
    </xdr:from>
    <xdr:to>
      <xdr:col>7</xdr:col>
      <xdr:colOff>27991</xdr:colOff>
      <xdr:row>24</xdr:row>
      <xdr:rowOff>328733</xdr:rowOff>
    </xdr:to>
    <xdr:sp macro="" textlink="">
      <xdr:nvSpPr>
        <xdr:cNvPr id="37" name="右矢印 36"/>
        <xdr:cNvSpPr/>
      </xdr:nvSpPr>
      <xdr:spPr>
        <a:xfrm>
          <a:off x="6989252" y="12482161"/>
          <a:ext cx="534914" cy="2100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118911</xdr:colOff>
      <xdr:row>24</xdr:row>
      <xdr:rowOff>262758</xdr:rowOff>
    </xdr:from>
    <xdr:to>
      <xdr:col>7</xdr:col>
      <xdr:colOff>1141</xdr:colOff>
      <xdr:row>30</xdr:row>
      <xdr:rowOff>367866</xdr:rowOff>
    </xdr:to>
    <xdr:sp macro="" textlink="">
      <xdr:nvSpPr>
        <xdr:cNvPr id="38" name="屈折矢印 37"/>
        <xdr:cNvSpPr/>
      </xdr:nvSpPr>
      <xdr:spPr>
        <a:xfrm rot="5400000">
          <a:off x="6232059" y="13494885"/>
          <a:ext cx="2133933" cy="396580"/>
        </a:xfrm>
        <a:prstGeom prst="bentUpArrow">
          <a:avLst>
            <a:gd name="adj1" fmla="val 22901"/>
            <a:gd name="adj2" fmla="val 25000"/>
            <a:gd name="adj3" fmla="val 28611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24</xdr:row>
      <xdr:rowOff>176891</xdr:rowOff>
    </xdr:from>
    <xdr:to>
      <xdr:col>10</xdr:col>
      <xdr:colOff>282436</xdr:colOff>
      <xdr:row>24</xdr:row>
      <xdr:rowOff>329710</xdr:rowOff>
    </xdr:to>
    <xdr:sp macro="" textlink="">
      <xdr:nvSpPr>
        <xdr:cNvPr id="39" name="右矢印 38"/>
        <xdr:cNvSpPr/>
      </xdr:nvSpPr>
      <xdr:spPr>
        <a:xfrm>
          <a:off x="12115800" y="12540341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30</xdr:row>
      <xdr:rowOff>177226</xdr:rowOff>
    </xdr:from>
    <xdr:to>
      <xdr:col>10</xdr:col>
      <xdr:colOff>282436</xdr:colOff>
      <xdr:row>30</xdr:row>
      <xdr:rowOff>330045</xdr:rowOff>
    </xdr:to>
    <xdr:sp macro="" textlink="">
      <xdr:nvSpPr>
        <xdr:cNvPr id="40" name="右矢印 39"/>
        <xdr:cNvSpPr/>
      </xdr:nvSpPr>
      <xdr:spPr>
        <a:xfrm>
          <a:off x="12115800" y="14569501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26</xdr:row>
      <xdr:rowOff>171856</xdr:rowOff>
    </xdr:from>
    <xdr:to>
      <xdr:col>10</xdr:col>
      <xdr:colOff>282436</xdr:colOff>
      <xdr:row>26</xdr:row>
      <xdr:rowOff>324675</xdr:rowOff>
    </xdr:to>
    <xdr:sp macro="" textlink="">
      <xdr:nvSpPr>
        <xdr:cNvPr id="41" name="右矢印 40"/>
        <xdr:cNvSpPr/>
      </xdr:nvSpPr>
      <xdr:spPr>
        <a:xfrm>
          <a:off x="12115800" y="13211581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28</xdr:row>
      <xdr:rowOff>177226</xdr:rowOff>
    </xdr:from>
    <xdr:to>
      <xdr:col>10</xdr:col>
      <xdr:colOff>282436</xdr:colOff>
      <xdr:row>28</xdr:row>
      <xdr:rowOff>330045</xdr:rowOff>
    </xdr:to>
    <xdr:sp macro="" textlink="">
      <xdr:nvSpPr>
        <xdr:cNvPr id="42" name="右矢印 41"/>
        <xdr:cNvSpPr/>
      </xdr:nvSpPr>
      <xdr:spPr>
        <a:xfrm>
          <a:off x="12115800" y="13893226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30</xdr:row>
      <xdr:rowOff>171856</xdr:rowOff>
    </xdr:from>
    <xdr:to>
      <xdr:col>10</xdr:col>
      <xdr:colOff>282436</xdr:colOff>
      <xdr:row>30</xdr:row>
      <xdr:rowOff>324675</xdr:rowOff>
    </xdr:to>
    <xdr:sp macro="" textlink="">
      <xdr:nvSpPr>
        <xdr:cNvPr id="43" name="右矢印 42"/>
        <xdr:cNvSpPr/>
      </xdr:nvSpPr>
      <xdr:spPr>
        <a:xfrm>
          <a:off x="12115800" y="14564131"/>
          <a:ext cx="282436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144518</xdr:colOff>
      <xdr:row>26</xdr:row>
      <xdr:rowOff>131380</xdr:rowOff>
    </xdr:from>
    <xdr:to>
      <xdr:col>7</xdr:col>
      <xdr:colOff>9304</xdr:colOff>
      <xdr:row>26</xdr:row>
      <xdr:rowOff>341402</xdr:rowOff>
    </xdr:to>
    <xdr:sp macro="" textlink="">
      <xdr:nvSpPr>
        <xdr:cNvPr id="44" name="右矢印 43"/>
        <xdr:cNvSpPr/>
      </xdr:nvSpPr>
      <xdr:spPr>
        <a:xfrm>
          <a:off x="7126343" y="13171105"/>
          <a:ext cx="379136" cy="2100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144518</xdr:colOff>
      <xdr:row>28</xdr:row>
      <xdr:rowOff>144517</xdr:rowOff>
    </xdr:from>
    <xdr:to>
      <xdr:col>7</xdr:col>
      <xdr:colOff>9304</xdr:colOff>
      <xdr:row>28</xdr:row>
      <xdr:rowOff>354539</xdr:rowOff>
    </xdr:to>
    <xdr:sp macro="" textlink="">
      <xdr:nvSpPr>
        <xdr:cNvPr id="45" name="右矢印 44"/>
        <xdr:cNvSpPr/>
      </xdr:nvSpPr>
      <xdr:spPr>
        <a:xfrm>
          <a:off x="7126343" y="13860517"/>
          <a:ext cx="379136" cy="2100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="75" zoomScaleNormal="75" workbookViewId="0">
      <selection activeCell="D31" sqref="D31"/>
    </sheetView>
  </sheetViews>
  <sheetFormatPr defaultRowHeight="18.75" x14ac:dyDescent="0.4"/>
  <cols>
    <col min="1" max="1" width="11.75" customWidth="1"/>
    <col min="2" max="2" width="15.375" customWidth="1"/>
    <col min="3" max="3" width="24" customWidth="1"/>
    <col min="4" max="4" width="13.625" customWidth="1"/>
    <col min="5" max="5" width="14.625" customWidth="1"/>
    <col min="6" max="14" width="13.625" customWidth="1"/>
  </cols>
  <sheetData>
    <row r="1" spans="1:14" ht="24" x14ac:dyDescent="0.4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22.5" x14ac:dyDescent="0.4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32.25" x14ac:dyDescent="0.4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4">
      <c r="A4" s="3"/>
      <c r="B4" s="55" t="s">
        <v>1</v>
      </c>
      <c r="C4" s="55"/>
      <c r="D4" s="55"/>
      <c r="E4" s="55"/>
      <c r="F4" s="3"/>
      <c r="G4" s="55" t="s">
        <v>2</v>
      </c>
      <c r="H4" s="55"/>
      <c r="I4" s="55"/>
      <c r="J4" s="55"/>
      <c r="K4" s="3"/>
      <c r="L4" s="55" t="s">
        <v>3</v>
      </c>
      <c r="M4" s="55"/>
      <c r="N4" s="3"/>
    </row>
    <row r="5" spans="1:14" ht="19.5" thickBot="1" x14ac:dyDescent="0.25">
      <c r="A5" s="4"/>
      <c r="B5" s="5"/>
      <c r="C5" s="6"/>
      <c r="D5" s="7"/>
      <c r="E5" s="8" t="s">
        <v>4</v>
      </c>
      <c r="F5" s="4"/>
      <c r="G5" s="5"/>
      <c r="H5" s="5"/>
      <c r="I5" s="9"/>
      <c r="J5" s="4"/>
      <c r="K5" s="4"/>
      <c r="L5" s="9"/>
      <c r="M5" s="4"/>
      <c r="N5" s="4"/>
    </row>
    <row r="6" spans="1:14" ht="21.75" thickBot="1" x14ac:dyDescent="0.25">
      <c r="A6" s="4"/>
      <c r="B6" s="56" t="s">
        <v>20</v>
      </c>
      <c r="C6" s="10" t="s">
        <v>19</v>
      </c>
      <c r="D6" s="11" t="s">
        <v>5</v>
      </c>
      <c r="E6" s="12"/>
      <c r="F6" s="13" t="s">
        <v>6</v>
      </c>
      <c r="G6" s="14"/>
      <c r="H6" s="14"/>
      <c r="I6" s="15" t="str">
        <f>IF($E6="","",IF(ROUNDUP($E6/30*0.3,-3)&lt;25000,25000,IF(ROUNDUP($E6/30*0.3,-3)&gt;75000,75000,ROUNDUP($E6/30*0.3,-3))))</f>
        <v/>
      </c>
      <c r="J6" s="16" t="s">
        <v>6</v>
      </c>
      <c r="K6" s="4"/>
      <c r="L6" s="17" t="str">
        <f>IF(I6="","",I6*18)</f>
        <v/>
      </c>
      <c r="M6" s="16" t="s">
        <v>6</v>
      </c>
      <c r="N6" s="4"/>
    </row>
    <row r="7" spans="1:14" ht="21.75" thickBot="1" x14ac:dyDescent="0.25">
      <c r="A7" s="4"/>
      <c r="B7" s="56"/>
      <c r="C7" s="10" t="s">
        <v>21</v>
      </c>
      <c r="D7" s="11" t="s">
        <v>7</v>
      </c>
      <c r="E7" s="12"/>
      <c r="F7" s="13" t="s">
        <v>6</v>
      </c>
      <c r="G7" s="14"/>
      <c r="H7" s="14"/>
      <c r="I7" s="18" t="str">
        <f>IF($E7="","",IF(ROUNDUP($E7/30*0.3,-3)&lt;25000,25000,IF(ROUNDUP($E7/30*0.3,-3)&gt;75000,75000,ROUNDUP($E7/30*0.3,-3))))</f>
        <v/>
      </c>
      <c r="J7" s="16" t="s">
        <v>6</v>
      </c>
      <c r="K7" s="4"/>
      <c r="L7" s="19" t="str">
        <f>IF(I7="","",I7*18)</f>
        <v/>
      </c>
      <c r="M7" s="16" t="s">
        <v>6</v>
      </c>
      <c r="N7" s="4"/>
    </row>
    <row r="8" spans="1:14" ht="47.25" customHeight="1" thickBot="1" x14ac:dyDescent="0.25">
      <c r="A8" s="4"/>
      <c r="B8" s="50" t="s">
        <v>9</v>
      </c>
      <c r="C8" s="20" t="s">
        <v>22</v>
      </c>
      <c r="D8" s="11" t="s">
        <v>17</v>
      </c>
      <c r="E8" s="12"/>
      <c r="F8" s="13" t="s">
        <v>6</v>
      </c>
      <c r="G8" s="14"/>
      <c r="H8" s="14"/>
      <c r="I8" s="18" t="str">
        <f>IF($E8="","",IF(ROUNDUP($E8/18*0.3,-3)&lt;25000,25000,IF(ROUNDUP($E8/18*0.3,-3)&gt;75000,75000,ROUNDUP($E8/18*0.3,-3))))</f>
        <v/>
      </c>
      <c r="J8" s="16" t="s">
        <v>6</v>
      </c>
      <c r="K8" s="4"/>
      <c r="L8" s="21" t="str">
        <f>IF(I8="","",I8*18)</f>
        <v/>
      </c>
      <c r="M8" s="16" t="s">
        <v>6</v>
      </c>
      <c r="N8" s="4"/>
    </row>
    <row r="9" spans="1:14" ht="47.25" customHeight="1" thickBot="1" x14ac:dyDescent="0.25">
      <c r="A9" s="4"/>
      <c r="B9" s="51"/>
      <c r="C9" s="20" t="s">
        <v>23</v>
      </c>
      <c r="D9" s="11" t="s">
        <v>8</v>
      </c>
      <c r="E9" s="12"/>
      <c r="F9" s="13" t="s">
        <v>6</v>
      </c>
      <c r="G9" s="14"/>
      <c r="H9" s="14"/>
      <c r="I9" s="18" t="str">
        <f>IF($E9="","",IF(ROUNDUP($E9/18*0.3,-3)&lt;25000,25000,IF(ROUNDUP($E9/18*0.3,-3)&gt;75000,75000,ROUNDUP($E9/18*0.3,-3))))</f>
        <v/>
      </c>
      <c r="J9" s="16" t="s">
        <v>6</v>
      </c>
      <c r="K9" s="4"/>
      <c r="L9" s="21" t="str">
        <f>IF(I9="","",I9*18)</f>
        <v/>
      </c>
      <c r="M9" s="16" t="s">
        <v>6</v>
      </c>
      <c r="N9" s="4"/>
    </row>
    <row r="10" spans="1:14" ht="21" x14ac:dyDescent="0.2">
      <c r="A10" s="4"/>
      <c r="B10" s="22"/>
      <c r="C10" s="52"/>
      <c r="D10" s="52"/>
      <c r="E10" s="52"/>
      <c r="F10" s="13"/>
      <c r="G10" s="14"/>
      <c r="H10" s="23"/>
      <c r="I10" s="24"/>
      <c r="J10" s="25"/>
      <c r="K10" s="26"/>
      <c r="L10" s="27"/>
      <c r="M10" s="25"/>
      <c r="N10" s="26"/>
    </row>
    <row r="11" spans="1:14" x14ac:dyDescent="0.15">
      <c r="A11" s="4"/>
      <c r="B11" s="28"/>
      <c r="C11" s="4"/>
      <c r="D11" s="29"/>
      <c r="E11" s="30"/>
      <c r="F11" s="4"/>
      <c r="G11" s="4"/>
      <c r="H11" s="4"/>
      <c r="I11" s="30"/>
      <c r="J11" s="4"/>
      <c r="K11" s="4"/>
      <c r="L11" s="4"/>
      <c r="M11" s="4"/>
      <c r="N11" s="4"/>
    </row>
    <row r="12" spans="1:14" x14ac:dyDescent="0.2">
      <c r="A12" s="4"/>
      <c r="B12" s="5" t="s">
        <v>10</v>
      </c>
      <c r="C12" s="4"/>
      <c r="D12" s="29"/>
      <c r="E12" s="30"/>
      <c r="F12" s="4"/>
      <c r="G12" s="5" t="s">
        <v>11</v>
      </c>
      <c r="H12" s="4"/>
      <c r="I12" s="30"/>
      <c r="J12" s="4"/>
      <c r="K12" s="4"/>
      <c r="L12" s="4"/>
      <c r="M12" s="4"/>
      <c r="N12" s="4"/>
    </row>
    <row r="13" spans="1:14" ht="19.5" thickBot="1" x14ac:dyDescent="0.25">
      <c r="A13" s="16"/>
      <c r="B13" s="5"/>
      <c r="C13" s="16"/>
      <c r="D13" s="9"/>
      <c r="E13" s="8" t="s">
        <v>4</v>
      </c>
      <c r="F13" s="16"/>
      <c r="G13" s="5"/>
      <c r="H13" s="16"/>
      <c r="I13" s="9"/>
      <c r="J13" s="4"/>
      <c r="K13" s="4"/>
      <c r="L13" s="9"/>
      <c r="M13" s="4"/>
      <c r="N13" s="16"/>
    </row>
    <row r="14" spans="1:14" ht="111" customHeight="1" thickBot="1" x14ac:dyDescent="0.25">
      <c r="A14" s="4"/>
      <c r="B14" s="31" t="s">
        <v>20</v>
      </c>
      <c r="C14" s="20" t="s">
        <v>24</v>
      </c>
      <c r="D14" s="11" t="s">
        <v>18</v>
      </c>
      <c r="E14" s="12"/>
      <c r="F14" s="16" t="s">
        <v>6</v>
      </c>
      <c r="G14" s="16"/>
      <c r="H14" s="32" t="s">
        <v>12</v>
      </c>
      <c r="I14" s="33" t="str">
        <f>IF($E$14="","",IF($E6="","A欄が空欄です。入力してください。",IF($E6&lt;=$E$14,0,IF(($E6-$E$14)/30*0.4&gt;200000,200000,ROUNDUP(($E6-$E$14)/30*0.4/1000,0)*1000))))</f>
        <v/>
      </c>
      <c r="J14" s="16" t="s">
        <v>6</v>
      </c>
      <c r="K14" s="4"/>
      <c r="L14" s="34" t="str">
        <f>IF(I14="","",IF(I14&lt;=I16,I14*18,"売上高×0.3を使用"))</f>
        <v/>
      </c>
      <c r="M14" s="16" t="s">
        <v>6</v>
      </c>
      <c r="N14" s="4"/>
    </row>
    <row r="15" spans="1:14" ht="21.75" thickBot="1" x14ac:dyDescent="0.25">
      <c r="A15" s="4"/>
      <c r="B15" s="22"/>
      <c r="C15" s="35"/>
      <c r="D15" s="36"/>
      <c r="E15" s="24"/>
      <c r="F15" s="25"/>
      <c r="G15" s="25"/>
      <c r="H15" s="37"/>
      <c r="I15" s="38"/>
      <c r="J15" s="25"/>
      <c r="K15" s="26"/>
      <c r="L15" s="39"/>
      <c r="M15" s="25"/>
      <c r="N15" s="26"/>
    </row>
    <row r="16" spans="1:14" ht="63" customHeight="1" thickBot="1" x14ac:dyDescent="0.25">
      <c r="A16" s="4"/>
      <c r="B16" s="22"/>
      <c r="C16" s="35"/>
      <c r="D16" s="36"/>
      <c r="E16" s="24"/>
      <c r="F16" s="25"/>
      <c r="G16" s="25"/>
      <c r="H16" s="37" t="s">
        <v>13</v>
      </c>
      <c r="I16" s="18" t="str">
        <f>IF($E14="","",IF(ROUNDUP($E6/30*0.3,-3)&gt;200000,200000,ROUNDUP($E6/30*0.3,-3)))</f>
        <v/>
      </c>
      <c r="J16" s="16" t="s">
        <v>6</v>
      </c>
      <c r="K16" s="4"/>
      <c r="L16" s="19" t="str">
        <f>IF(I16="","",IF(I14&gt;I16,I16*18,"減少額を使用"))</f>
        <v/>
      </c>
      <c r="M16" s="16" t="s">
        <v>6</v>
      </c>
      <c r="N16" s="26"/>
    </row>
    <row r="17" spans="1:14" ht="21.75" thickBot="1" x14ac:dyDescent="0.25">
      <c r="A17" s="4"/>
      <c r="B17" s="22"/>
      <c r="C17" s="35"/>
      <c r="D17" s="36"/>
      <c r="E17" s="24"/>
      <c r="F17" s="25"/>
      <c r="G17" s="25"/>
      <c r="H17" s="37"/>
      <c r="I17" s="38"/>
      <c r="J17" s="25"/>
      <c r="K17" s="26"/>
      <c r="L17" s="39"/>
      <c r="M17" s="25"/>
      <c r="N17" s="26"/>
    </row>
    <row r="18" spans="1:14" ht="108.75" customHeight="1" thickBot="1" x14ac:dyDescent="0.25">
      <c r="A18" s="4"/>
      <c r="B18" s="22"/>
      <c r="C18" s="35"/>
      <c r="D18" s="36"/>
      <c r="E18" s="24"/>
      <c r="F18" s="25"/>
      <c r="G18" s="25"/>
      <c r="H18" s="32" t="s">
        <v>14</v>
      </c>
      <c r="I18" s="33" t="str">
        <f>IF($E$14="","",IF($E7="","B欄が空欄です。入力してください。",IF($E7&lt;=$E$14,0,IF(($E7-$E$14)/30*0.4&gt;200000,200000,ROUNDUP(($E7-$E$14)/30*0.4/1000,0)*1000))))</f>
        <v/>
      </c>
      <c r="J18" s="16" t="s">
        <v>6</v>
      </c>
      <c r="K18" s="4"/>
      <c r="L18" s="34" t="str">
        <f>IF(I18="","",IF(I18&lt;=I20,I18*18,"売上高×0.3を使用"))</f>
        <v/>
      </c>
      <c r="M18" s="16" t="s">
        <v>6</v>
      </c>
      <c r="N18" s="26"/>
    </row>
    <row r="19" spans="1:14" ht="21.75" thickBot="1" x14ac:dyDescent="0.25">
      <c r="A19" s="4"/>
      <c r="B19" s="28"/>
      <c r="C19" s="4"/>
      <c r="D19" s="40"/>
      <c r="E19" s="41"/>
      <c r="F19" s="16"/>
      <c r="G19" s="16"/>
      <c r="H19" s="37"/>
      <c r="I19" s="38"/>
      <c r="J19" s="25"/>
      <c r="K19" s="26"/>
      <c r="L19" s="39"/>
      <c r="M19" s="25"/>
      <c r="N19" s="4"/>
    </row>
    <row r="20" spans="1:14" ht="63.75" customHeight="1" thickBot="1" x14ac:dyDescent="0.25">
      <c r="A20" s="4"/>
      <c r="B20" s="40"/>
      <c r="C20" s="4"/>
      <c r="D20" s="29"/>
      <c r="E20" s="8"/>
      <c r="F20" s="16"/>
      <c r="G20" s="16"/>
      <c r="H20" s="37" t="s">
        <v>15</v>
      </c>
      <c r="I20" s="18" t="str">
        <f>IF($E14="","",IF(ROUNDUP($E7/30*0.3,-3)&gt;200000,200000,ROUNDUP($E7/30*0.3,-3)))</f>
        <v/>
      </c>
      <c r="J20" s="16" t="s">
        <v>6</v>
      </c>
      <c r="K20" s="4"/>
      <c r="L20" s="19" t="str">
        <f>IF(I20="","",IF(I18&gt;I20,I20*18,"減少額を使用"))</f>
        <v/>
      </c>
      <c r="M20" s="16" t="s">
        <v>6</v>
      </c>
      <c r="N20" s="4"/>
    </row>
    <row r="21" spans="1:14" ht="21" x14ac:dyDescent="0.2">
      <c r="A21" s="4"/>
      <c r="B21" s="40"/>
      <c r="C21" s="4"/>
      <c r="D21" s="29"/>
      <c r="E21" s="8"/>
      <c r="F21" s="16"/>
      <c r="G21" s="16"/>
      <c r="H21" s="42"/>
      <c r="I21" s="43"/>
      <c r="J21" s="44"/>
      <c r="K21" s="45"/>
      <c r="L21" s="46"/>
      <c r="M21" s="44"/>
      <c r="N21" s="45"/>
    </row>
    <row r="22" spans="1:14" x14ac:dyDescent="0.2">
      <c r="A22" s="16"/>
      <c r="B22" s="5"/>
      <c r="C22" s="16"/>
      <c r="D22" s="9"/>
      <c r="E22" s="8"/>
      <c r="F22" s="16"/>
      <c r="G22" s="5"/>
      <c r="H22" s="16"/>
      <c r="I22" s="48"/>
      <c r="J22" s="49"/>
      <c r="K22" s="49"/>
      <c r="L22" s="48"/>
      <c r="M22" s="4"/>
      <c r="N22" s="16"/>
    </row>
    <row r="23" spans="1:14" ht="21" x14ac:dyDescent="0.2">
      <c r="A23" s="4"/>
      <c r="B23" s="40"/>
      <c r="C23" s="4"/>
      <c r="D23" s="29"/>
      <c r="E23" s="8"/>
      <c r="F23" s="16"/>
      <c r="G23" s="16"/>
      <c r="H23" s="42"/>
      <c r="I23" s="24"/>
      <c r="J23" s="44"/>
      <c r="K23" s="45"/>
      <c r="L23" s="27"/>
      <c r="M23" s="44"/>
      <c r="N23" s="45"/>
    </row>
    <row r="24" spans="1:14" ht="19.5" thickBot="1" x14ac:dyDescent="0.25">
      <c r="A24" s="16"/>
      <c r="B24" s="5"/>
      <c r="C24" s="16"/>
      <c r="D24" s="9"/>
      <c r="E24" s="8" t="s">
        <v>4</v>
      </c>
      <c r="F24" s="16"/>
      <c r="G24" s="5"/>
      <c r="H24" s="16"/>
      <c r="I24" s="9"/>
      <c r="J24" s="4"/>
      <c r="K24" s="4"/>
      <c r="L24" s="9"/>
      <c r="M24" s="4"/>
      <c r="N24" s="16"/>
    </row>
    <row r="25" spans="1:14" ht="102.75" customHeight="1" thickBot="1" x14ac:dyDescent="0.25">
      <c r="A25" s="4"/>
      <c r="B25" s="31" t="s">
        <v>9</v>
      </c>
      <c r="C25" s="47" t="s">
        <v>25</v>
      </c>
      <c r="D25" s="11" t="s">
        <v>16</v>
      </c>
      <c r="E25" s="12"/>
      <c r="F25" s="16" t="s">
        <v>6</v>
      </c>
      <c r="G25" s="16"/>
      <c r="H25" s="32" t="s">
        <v>12</v>
      </c>
      <c r="I25" s="33" t="str">
        <f>IF($E$25="","",IF($E8="","C欄が空欄です。入力してください。",IF($E8&lt;=$E$25,0,IF(($E8-$E$25)/18*0.4&gt;200000,200000,ROUNDUP(($E8-$E$25)/18*0.4/1000,0)*1000))))</f>
        <v/>
      </c>
      <c r="J25" s="16" t="s">
        <v>6</v>
      </c>
      <c r="K25" s="4"/>
      <c r="L25" s="34" t="str">
        <f>IF(I25="","",IF(I25&lt;=I27,I25*18,"売上高×0.3を使用"))</f>
        <v/>
      </c>
      <c r="M25" s="16" t="s">
        <v>6</v>
      </c>
      <c r="N25" s="4"/>
    </row>
    <row r="26" spans="1:14" ht="21.75" thickBot="1" x14ac:dyDescent="0.25">
      <c r="A26" s="4"/>
      <c r="B26" s="22"/>
      <c r="C26" s="35"/>
      <c r="D26" s="36"/>
      <c r="E26" s="24"/>
      <c r="F26" s="25"/>
      <c r="G26" s="25"/>
      <c r="H26" s="37"/>
      <c r="I26" s="38"/>
      <c r="J26" s="25"/>
      <c r="K26" s="26"/>
      <c r="L26" s="39"/>
      <c r="M26" s="25"/>
      <c r="N26" s="26"/>
    </row>
    <row r="27" spans="1:14" ht="54" customHeight="1" thickBot="1" x14ac:dyDescent="0.25">
      <c r="A27" s="4"/>
      <c r="B27" s="22"/>
      <c r="C27" s="35"/>
      <c r="D27" s="36"/>
      <c r="E27" s="24"/>
      <c r="F27" s="25"/>
      <c r="G27" s="25"/>
      <c r="H27" s="37" t="s">
        <v>13</v>
      </c>
      <c r="I27" s="18" t="str">
        <f>IF($E25="","",IF(ROUNDUP($E8/18*0.3,-3)&gt;200000,200000,ROUNDUP($E8/18*0.3,-3)))</f>
        <v/>
      </c>
      <c r="J27" s="16" t="s">
        <v>6</v>
      </c>
      <c r="K27" s="4"/>
      <c r="L27" s="19" t="str">
        <f>IF(I27="","",IF(I25&gt;I27,I27*18,"減少額を使用"))</f>
        <v/>
      </c>
      <c r="M27" s="16" t="s">
        <v>6</v>
      </c>
      <c r="N27" s="26"/>
    </row>
    <row r="28" spans="1:14" ht="21.75" thickBot="1" x14ac:dyDescent="0.25">
      <c r="A28" s="4"/>
      <c r="B28" s="22"/>
      <c r="C28" s="35"/>
      <c r="D28" s="36"/>
      <c r="E28" s="24"/>
      <c r="F28" s="25"/>
      <c r="G28" s="25"/>
      <c r="H28" s="37"/>
      <c r="I28" s="38"/>
      <c r="J28" s="25"/>
      <c r="K28" s="26"/>
      <c r="L28" s="39"/>
      <c r="M28" s="25"/>
      <c r="N28" s="26"/>
    </row>
    <row r="29" spans="1:14" ht="114" customHeight="1" thickBot="1" x14ac:dyDescent="0.25">
      <c r="A29" s="4"/>
      <c r="B29" s="22"/>
      <c r="C29" s="35"/>
      <c r="D29" s="36"/>
      <c r="E29" s="24"/>
      <c r="F29" s="25"/>
      <c r="G29" s="25"/>
      <c r="H29" s="32" t="s">
        <v>14</v>
      </c>
      <c r="I29" s="33" t="str">
        <f>IF($E$25="","",IF($E9="","D欄が空欄です。入力してください。",IF($E9&lt;=$E$25,0,IF(($E9-$E$25)/18*0.4&gt;200000,200000,ROUNDUP(($E9-$E$25)/18*0.4/1000,0)*1000))))</f>
        <v/>
      </c>
      <c r="J29" s="16" t="s">
        <v>6</v>
      </c>
      <c r="K29" s="4"/>
      <c r="L29" s="34" t="str">
        <f>IF(I29="","",IF(I29&lt;=I31,I29*18,"売上高×0.3を使用"))</f>
        <v/>
      </c>
      <c r="M29" s="16" t="s">
        <v>6</v>
      </c>
      <c r="N29" s="26"/>
    </row>
    <row r="30" spans="1:14" ht="21.75" thickBot="1" x14ac:dyDescent="0.25">
      <c r="A30" s="4"/>
      <c r="B30" s="28"/>
      <c r="C30" s="4"/>
      <c r="D30" s="40"/>
      <c r="E30" s="41"/>
      <c r="F30" s="16"/>
      <c r="G30" s="16"/>
      <c r="H30" s="37"/>
      <c r="I30" s="38"/>
      <c r="J30" s="25"/>
      <c r="K30" s="26"/>
      <c r="L30" s="39"/>
      <c r="M30" s="25"/>
      <c r="N30" s="4"/>
    </row>
    <row r="31" spans="1:14" ht="57" customHeight="1" thickBot="1" x14ac:dyDescent="0.25">
      <c r="A31" s="4"/>
      <c r="B31" s="40"/>
      <c r="C31" s="4"/>
      <c r="D31" s="29"/>
      <c r="E31" s="8"/>
      <c r="F31" s="16"/>
      <c r="G31" s="16"/>
      <c r="H31" s="37" t="s">
        <v>15</v>
      </c>
      <c r="I31" s="18" t="str">
        <f>IF($E25="","",IF(ROUNDUP($E9/18*0.3,-3)&gt;200000,200000,ROUNDUP($E9/18*0.3,-3)))</f>
        <v/>
      </c>
      <c r="J31" s="16" t="s">
        <v>6</v>
      </c>
      <c r="K31" s="4"/>
      <c r="L31" s="19" t="str">
        <f>IF(I31="","",IF(I29&gt;I31,I29*18,"減少額を使用"))</f>
        <v/>
      </c>
      <c r="M31" s="16" t="s">
        <v>6</v>
      </c>
      <c r="N31" s="4"/>
    </row>
    <row r="32" spans="1:14" ht="21" x14ac:dyDescent="0.2">
      <c r="A32" s="4"/>
      <c r="B32" s="40"/>
      <c r="C32" s="4"/>
      <c r="D32" s="29"/>
      <c r="E32" s="8"/>
      <c r="F32" s="16"/>
      <c r="G32" s="16"/>
      <c r="H32" s="42"/>
      <c r="I32" s="24"/>
      <c r="J32" s="44"/>
      <c r="K32" s="45"/>
      <c r="L32" s="27"/>
      <c r="M32" s="44"/>
      <c r="N32" s="45"/>
    </row>
    <row r="33" spans="1:14" ht="21" x14ac:dyDescent="0.2">
      <c r="A33" s="4"/>
      <c r="B33" s="28"/>
      <c r="C33" s="4"/>
      <c r="D33" s="40"/>
      <c r="E33" s="41"/>
      <c r="F33" s="16"/>
      <c r="G33" s="16"/>
      <c r="H33" s="32"/>
      <c r="I33" s="38"/>
      <c r="J33" s="25"/>
      <c r="K33" s="26"/>
      <c r="L33" s="39"/>
      <c r="M33" s="25"/>
      <c r="N33" s="4"/>
    </row>
    <row r="34" spans="1:14" ht="21" x14ac:dyDescent="0.2">
      <c r="A34" s="4"/>
      <c r="B34" s="28"/>
      <c r="C34" s="4"/>
      <c r="D34" s="40"/>
      <c r="E34" s="41"/>
      <c r="F34" s="16"/>
      <c r="G34" s="16"/>
      <c r="H34" s="37"/>
      <c r="I34" s="38"/>
      <c r="J34" s="25"/>
      <c r="K34" s="26"/>
      <c r="L34" s="39"/>
      <c r="M34" s="25"/>
      <c r="N34" s="4"/>
    </row>
    <row r="35" spans="1:14" x14ac:dyDescent="0.2">
      <c r="A35" s="4"/>
      <c r="B35" s="5"/>
      <c r="C35" s="4"/>
      <c r="D35" s="40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2">
      <c r="A36" s="4"/>
      <c r="B36" s="5"/>
      <c r="C36" s="4"/>
      <c r="D36" s="40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2">
      <c r="A37" s="4"/>
      <c r="B37" s="5"/>
      <c r="C37" s="4"/>
      <c r="D37" s="40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x14ac:dyDescent="0.2">
      <c r="A38" s="4"/>
      <c r="B38" s="5"/>
      <c r="C38" s="4"/>
      <c r="D38" s="40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2">
      <c r="A39" s="4"/>
      <c r="B39" s="5"/>
      <c r="C39" s="4"/>
      <c r="D39" s="40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x14ac:dyDescent="0.2">
      <c r="A40" s="4"/>
      <c r="B40" s="5"/>
      <c r="C40" s="4"/>
      <c r="D40" s="40"/>
      <c r="E40" s="4"/>
      <c r="F40" s="4"/>
      <c r="G40" s="4"/>
      <c r="H40" s="4"/>
      <c r="I40" s="4"/>
      <c r="J40" s="4"/>
      <c r="K40" s="4"/>
      <c r="L40" s="4"/>
      <c r="M40" s="4"/>
      <c r="N40" s="4"/>
    </row>
  </sheetData>
  <protectedRanges>
    <protectedRange sqref="E14:E18 E25:E29" name="範囲2"/>
    <protectedRange sqref="E6:E10" name="範囲1"/>
  </protectedRanges>
  <mergeCells count="8">
    <mergeCell ref="B8:B9"/>
    <mergeCell ref="C10:E10"/>
    <mergeCell ref="A1:N1"/>
    <mergeCell ref="A2:N2"/>
    <mergeCell ref="B4:E4"/>
    <mergeCell ref="G4:J4"/>
    <mergeCell ref="L4:M4"/>
    <mergeCell ref="B6:B7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2021-09-09T09:43:14Z</dcterms:created>
  <dcterms:modified xsi:type="dcterms:W3CDTF">2021-09-30T09:46:07Z</dcterms:modified>
</cp:coreProperties>
</file>